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8" windowWidth="19812" windowHeight="7368"/>
  </bookViews>
  <sheets>
    <sheet name="Доходы" sheetId="2" r:id="rId1"/>
    <sheet name="РАСХОДЫ" sheetId="5" r:id="rId2"/>
  </sheets>
  <definedNames>
    <definedName name="_xlnm._FilterDatabase" localSheetId="1" hidden="1">РАСХОДЫ!$A$8:$N$149</definedName>
    <definedName name="_xlnm.Print_Area" localSheetId="1">РАСХОДЫ!$A$1:$I$149</definedName>
  </definedNames>
  <calcPr calcId="125725"/>
</workbook>
</file>

<file path=xl/calcChain.xml><?xml version="1.0" encoding="utf-8"?>
<calcChain xmlns="http://schemas.openxmlformats.org/spreadsheetml/2006/main">
  <c r="E9" i="2"/>
  <c r="E20"/>
  <c r="E19"/>
  <c r="E26"/>
  <c r="H9" i="5"/>
  <c r="H70"/>
  <c r="H71"/>
  <c r="H78"/>
  <c r="H128"/>
  <c r="G9"/>
  <c r="G10"/>
  <c r="H90"/>
  <c r="H97"/>
  <c r="I97" s="1"/>
  <c r="H105"/>
  <c r="I105" s="1"/>
  <c r="G90"/>
  <c r="G85" s="1"/>
  <c r="G119"/>
  <c r="G117"/>
  <c r="H111"/>
  <c r="I111" s="1"/>
  <c r="H145"/>
  <c r="I145" s="1"/>
  <c r="H146"/>
  <c r="I146"/>
  <c r="H135"/>
  <c r="I135" s="1"/>
  <c r="H136"/>
  <c r="I136" s="1"/>
  <c r="H132"/>
  <c r="I132" s="1"/>
  <c r="G125"/>
  <c r="I125" s="1"/>
  <c r="H114"/>
  <c r="I114" s="1"/>
  <c r="H108"/>
  <c r="I108" s="1"/>
  <c r="H87"/>
  <c r="I87" s="1"/>
  <c r="H81"/>
  <c r="I81" s="1"/>
  <c r="H82"/>
  <c r="I82" s="1"/>
  <c r="G78"/>
  <c r="G72"/>
  <c r="I72" s="1"/>
  <c r="H59"/>
  <c r="I59" s="1"/>
  <c r="H63"/>
  <c r="I63" s="1"/>
  <c r="H49"/>
  <c r="I49" s="1"/>
  <c r="H50"/>
  <c r="I50" s="1"/>
  <c r="H43"/>
  <c r="H44"/>
  <c r="H16"/>
  <c r="H34"/>
  <c r="I34" s="1"/>
  <c r="H29"/>
  <c r="I29" s="1"/>
  <c r="H24"/>
  <c r="I24" s="1"/>
  <c r="H12"/>
  <c r="I12" s="1"/>
  <c r="G44"/>
  <c r="G43" s="1"/>
  <c r="G16"/>
  <c r="G15" s="1"/>
  <c r="D9" i="2"/>
  <c r="D21"/>
  <c r="E21" s="1"/>
  <c r="D22"/>
  <c r="E22" s="1"/>
  <c r="D25"/>
  <c r="E25" s="1"/>
  <c r="D14"/>
  <c r="D11" s="1"/>
  <c r="E11" s="1"/>
  <c r="D19"/>
  <c r="D16"/>
  <c r="E16" s="1"/>
  <c r="D12"/>
  <c r="E12" s="1"/>
  <c r="I149" i="5"/>
  <c r="I148"/>
  <c r="I147"/>
  <c r="I144"/>
  <c r="I143"/>
  <c r="I142"/>
  <c r="I141"/>
  <c r="I140"/>
  <c r="I139"/>
  <c r="I138"/>
  <c r="I137"/>
  <c r="I134"/>
  <c r="I133"/>
  <c r="I131"/>
  <c r="I130"/>
  <c r="I129"/>
  <c r="I127"/>
  <c r="I126"/>
  <c r="I123"/>
  <c r="I122"/>
  <c r="I121"/>
  <c r="I116"/>
  <c r="I115"/>
  <c r="I113"/>
  <c r="I112"/>
  <c r="I110"/>
  <c r="I109"/>
  <c r="I107"/>
  <c r="I106"/>
  <c r="I104"/>
  <c r="I103"/>
  <c r="I102"/>
  <c r="I101"/>
  <c r="I100"/>
  <c r="I99"/>
  <c r="I98"/>
  <c r="I96"/>
  <c r="I95"/>
  <c r="I94"/>
  <c r="I93"/>
  <c r="I92"/>
  <c r="I91"/>
  <c r="I89"/>
  <c r="I88"/>
  <c r="I84"/>
  <c r="I83"/>
  <c r="I80"/>
  <c r="I79"/>
  <c r="I77"/>
  <c r="I74"/>
  <c r="I73"/>
  <c r="I69"/>
  <c r="I68"/>
  <c r="I67"/>
  <c r="I66"/>
  <c r="I65"/>
  <c r="I64"/>
  <c r="I62"/>
  <c r="I61"/>
  <c r="I60"/>
  <c r="I58"/>
  <c r="I57"/>
  <c r="I56"/>
  <c r="I55"/>
  <c r="I54"/>
  <c r="I53"/>
  <c r="I52"/>
  <c r="I51"/>
  <c r="I48"/>
  <c r="I47"/>
  <c r="I46"/>
  <c r="I45"/>
  <c r="I42"/>
  <c r="I41"/>
  <c r="I40"/>
  <c r="I39"/>
  <c r="I38"/>
  <c r="I37"/>
  <c r="I36"/>
  <c r="I35"/>
  <c r="I33"/>
  <c r="I32"/>
  <c r="I31"/>
  <c r="I30"/>
  <c r="I28"/>
  <c r="I27"/>
  <c r="I26"/>
  <c r="I25"/>
  <c r="I23"/>
  <c r="I22"/>
  <c r="I21"/>
  <c r="I20"/>
  <c r="I19"/>
  <c r="I18"/>
  <c r="I17"/>
  <c r="I14"/>
  <c r="I13"/>
  <c r="E29" i="2"/>
  <c r="E28"/>
  <c r="E27"/>
  <c r="E24"/>
  <c r="E23"/>
  <c r="E18"/>
  <c r="E17"/>
  <c r="E15"/>
  <c r="E13"/>
  <c r="I9" i="5" l="1"/>
  <c r="H86"/>
  <c r="I78"/>
  <c r="G71"/>
  <c r="G124"/>
  <c r="I124" s="1"/>
  <c r="H15"/>
  <c r="I128"/>
  <c r="H11"/>
  <c r="I11" s="1"/>
  <c r="I90"/>
  <c r="I43"/>
  <c r="I44"/>
  <c r="I15"/>
  <c r="I16"/>
  <c r="E14" i="2"/>
  <c r="I86" i="5" l="1"/>
  <c r="H85"/>
  <c r="I71"/>
  <c r="G70"/>
  <c r="I70" s="1"/>
  <c r="H10" l="1"/>
  <c r="I10" s="1"/>
  <c r="I85"/>
</calcChain>
</file>

<file path=xl/sharedStrings.xml><?xml version="1.0" encoding="utf-8"?>
<sst xmlns="http://schemas.openxmlformats.org/spreadsheetml/2006/main" count="731" uniqueCount="194">
  <si>
    <t>Наименование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</si>
  <si>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</si>
  <si>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</si>
  <si>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</si>
  <si>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</si>
  <si>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</si>
  <si>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</si>
  <si>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</si>
  <si>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</si>
  <si>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</si>
  <si>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</si>
  <si>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</si>
  <si>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</si>
  <si>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>-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</si>
  <si>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</si>
  <si>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</si>
  <si>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НАЛОГИ НА ИМУЩЕСТВО</t>
  </si>
  <si>
    <t xml:space="preserve">  Налог на имущество физических лиц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</si>
  <si>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</si>
  <si>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</si>
  <si>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</si>
  <si>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Иные межбюджетные трансферты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</si>
  <si>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</si>
  <si>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</si>
  <si>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</si>
  <si>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"Совершенствование системы гидротехнических сооружений на территории Людиновского района")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</si>
  <si>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</si>
  <si>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Ведомство</t>
  </si>
  <si>
    <t>Подраздел</t>
  </si>
  <si>
    <t>Целевая статья</t>
  </si>
  <si>
    <t>Вид расхода</t>
  </si>
  <si>
    <t>ДОП.класс</t>
  </si>
  <si>
    <t>Муниципальное образование сельского поселения " Деревня Манино"</t>
  </si>
  <si>
    <t>001</t>
  </si>
  <si>
    <t xml:space="preserve">  Учреждение: Администрация (исполнительно-распорядительный орган) сельского поселения "Деревня Манино"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</si>
  <si>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</si>
  <si>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</si>
  <si>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</si>
  <si>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</si>
  <si>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</si>
  <si>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</si>
  <si>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</si>
  <si>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</si>
  <si>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</si>
  <si>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</si>
  <si>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</si>
  <si>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>51 0 01 00400</t>
  </si>
  <si>
    <t xml:space="preserve">        Прочая закупка товаров, работ и услуг</t>
  </si>
  <si>
    <t>244</t>
  </si>
  <si>
    <t>0131</t>
  </si>
  <si>
    <t xml:space="preserve">        Закупка энергетических ресурсов</t>
  </si>
  <si>
    <t>247</t>
  </si>
  <si>
    <t xml:space="preserve">        Уплата иных платежей</t>
  </si>
  <si>
    <t>853</t>
  </si>
  <si>
    <t xml:space="preserve">      Центральный аппарат (муниципальные служащие)</t>
  </si>
  <si>
    <t>51 0 01 00410</t>
  </si>
  <si>
    <t xml:space="preserve">        Фонд оплаты труда государственных (муниципальных) органов</t>
  </si>
  <si>
    <t>121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</si>
  <si>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</si>
  <si>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</si>
  <si>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</si>
  <si>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</si>
  <si>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</si>
  <si>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</si>
  <si>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</si>
  <si>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</si>
  <si>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</si>
  <si>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</si>
  <si>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</si>
  <si>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</si>
  <si>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</si>
  <si>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</si>
  <si>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</si>
  <si>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</si>
  <si>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</si>
  <si>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</si>
  <si>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</si>
  <si>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</si>
  <si>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24-51180-00000-00000</t>
  </si>
  <si>
    <t xml:space="preserve">   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</si>
  <si>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</si>
  <si>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</si>
  <si>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</si>
  <si>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</si>
  <si>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</si>
  <si>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  Проведение мероприятий по борьбе с борщевиком Сосновского</t>
  </si>
  <si>
    <t>10 0 01 00300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</si>
  <si>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</si>
  <si>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</si>
  <si>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</si>
  <si>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</si>
  <si>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</si>
  <si>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</si>
  <si>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</si>
  <si>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</si>
  <si>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</si>
  <si>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Другие вопросы в области национальной экономики</t>
  </si>
  <si>
    <t>0412</t>
  </si>
  <si>
    <t xml:space="preserve">      Содержание мест захоронения на территории сельских поселений Людиновского района</t>
  </si>
  <si>
    <t>48 2 01 03000</t>
  </si>
  <si>
    <t xml:space="preserve">    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</si>
  <si>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</si>
  <si>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</si>
  <si>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02 1 02 03000</t>
  </si>
  <si>
    <t xml:space="preserve">    Благоустройство</t>
  </si>
  <si>
    <t>0503</t>
  </si>
  <si>
    <t xml:space="preserve">      Ликвидация несанкционированных свалок бытовых отходов на территории муниципального района, внедрение системы раздельного сбора мусора</t>
  </si>
  <si>
    <t>12 0 03 01000</t>
  </si>
  <si>
    <t xml:space="preserve">      Установка, содержание и обслуживание контейнерных площадок в сельских населенных пунктах, приобретение контейнеров</t>
  </si>
  <si>
    <t>12 0 04 01000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</si>
  <si>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</si>
  <si>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</si>
  <si>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</si>
  <si>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</si>
  <si>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и ремонт пешеходных дорожек, тротуаров, детских и спортивных площадок</t>
  </si>
  <si>
    <t>48 0 01 00210</t>
  </si>
  <si>
    <t xml:space="preserve">      Содержание в чистоте территории сельского поселения</t>
  </si>
  <si>
    <t>48 0 01 00220</t>
  </si>
  <si>
    <t xml:space="preserve">      Окашивание травы на территории сельского поселения</t>
  </si>
  <si>
    <t>48 0 01 00230</t>
  </si>
  <si>
    <t xml:space="preserve">      Спиливание и утилизация деревьев</t>
  </si>
  <si>
    <t>48 0 01 00240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</si>
  <si>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</si>
  <si>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51 0 21 01500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</si>
  <si>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</si>
  <si>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</si>
  <si>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</si>
  <si>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</si>
  <si>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</si>
  <si>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</si>
  <si>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</si>
  <si>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</si>
  <si>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</si>
  <si>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>360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</si>
  <si>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</si>
  <si>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</si>
  <si>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</si>
  <si>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>312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</si>
  <si>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</si>
  <si>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</si>
  <si>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>03 0 04 01500</t>
  </si>
  <si>
    <t xml:space="preserve">        Иные межбюджетные трансферты</t>
  </si>
  <si>
    <t>540</t>
  </si>
  <si>
    <t xml:space="preserve">    Другие вопросы в области физической культуры и спорта</t>
  </si>
  <si>
    <t>1105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</si>
  <si>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</si>
  <si>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</si>
  <si>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</si>
  <si>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</si>
  <si>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</si>
  <si>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</si>
  <si>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11 0 03 03300</t>
  </si>
  <si>
    <t>Итого</t>
  </si>
  <si>
    <t>% исполнения</t>
  </si>
  <si>
    <t>1 01 02000 01 0000 110</t>
  </si>
  <si>
    <t xml:space="preserve"> 1 05 00000 00 0000 000</t>
  </si>
  <si>
    <t>1 05 01000 00 0000 110</t>
  </si>
  <si>
    <t xml:space="preserve"> 2 00 00000 00 0000 000</t>
  </si>
  <si>
    <t xml:space="preserve"> 2 02 00000 00 0000 000</t>
  </si>
  <si>
    <t xml:space="preserve"> 2 02 40000 00 0000 150</t>
  </si>
  <si>
    <t>2 02 40014 10 0401 150</t>
  </si>
  <si>
    <t>2 02 40014 10 0403 150</t>
  </si>
  <si>
    <t xml:space="preserve"> 2 02 40014 10 0404 150</t>
  </si>
  <si>
    <t>6</t>
  </si>
  <si>
    <t xml:space="preserve">  Земельный налог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</si>
  <si>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</si>
  <si>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</si>
  <si>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Дотации бюджетам бюджетной системы Российской Федерации</t>
  </si>
  <si>
    <t xml:space="preserve">  Субвенции бюджетам бюджетной системы Российской Федерации</t>
  </si>
  <si>
    <t xml:space="preserve">  Прочие межбюджетные трансферты, передаваемые бюджетам</t>
  </si>
  <si>
    <t xml:space="preserve"> 1 00 00000 00 0000 000</t>
  </si>
  <si>
    <t xml:space="preserve"> 1 01 00000 00 0000 000</t>
  </si>
  <si>
    <t xml:space="preserve"> 1 06 00000 00 0000 000</t>
  </si>
  <si>
    <t xml:space="preserve"> 1 06 01000 00 0000 110</t>
  </si>
  <si>
    <t xml:space="preserve"> 1 06 06000 00 0000 110</t>
  </si>
  <si>
    <t xml:space="preserve"> 1 11 00000 00 0000 000</t>
  </si>
  <si>
    <t>2 02 10000 00 0000 150</t>
  </si>
  <si>
    <t xml:space="preserve"> 2 02 30000 00 0000 150</t>
  </si>
  <si>
    <t xml:space="preserve"> 2 02 40014 10 0407 150</t>
  </si>
  <si>
    <t xml:space="preserve"> 2 02 49999 00 0000 150</t>
  </si>
  <si>
    <t>2 02 49999 10 0406 150</t>
  </si>
  <si>
    <t>Роспись и изменениями</t>
  </si>
  <si>
    <t>Кассовый расход</t>
  </si>
  <si>
    <t xml:space="preserve">    Жилищно-коммунальное хозяйство</t>
  </si>
  <si>
    <t>Исполнение доходов бюджета   сельского поселения "Деревня Манино"                                               за 9 месяцев 2024 года (руб.)</t>
  </si>
  <si>
    <t>Национальная экономика</t>
  </si>
  <si>
    <t>0400</t>
  </si>
  <si>
    <t>0500</t>
  </si>
  <si>
    <t>Благоустройство территории памятника "Скорбящая мать" по ул.Горчакова д.Манино Людиновского района</t>
  </si>
  <si>
    <t>48 0 01 00260</t>
  </si>
  <si>
    <t>Благоустройство пешеходной зоны в СДК Манинское</t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</si>
  <si>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 24  от 10.10.2024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"Деревня Манино"                                                                                                                                                                                             за 9 месяцев2024 г."</t>
  </si>
  <si>
    <t>Исполнение расходов бюджета   сельского поселения "Деревня Манино" за 9 месяцев 2024 года (руб.)</t>
  </si>
  <si>
    <t>Приложение № 1                                                                                    к постановлению № 24 от 10.10.2024 г.                 "Об исполнении бюджета сельского поседения "Деревня Манино" за 9 месяцев 2024 г."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</si>
</sst>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3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8"/>
      <color rgb="FF00000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b/>
      <sz val="14"/>
      <color rgb="FF000000"/>
      <name val="Cambria"/>
      <family val="1"/>
      <charset val="204"/>
      <scheme val="major"/>
    </font>
    <font>
      <i/>
      <sz val="10"/>
      <color rgb="FF000000"/>
      <name val="Cambria"/>
      <family val="1"/>
      <charset val="204"/>
      <scheme val="major"/>
    </font>
    <font>
      <i/>
      <sz val="8"/>
      <color rgb="FF00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b/>
      <sz val="10"/>
      <color rgb="FF000000"/>
      <name val="Arial Cyr"/>
      <charset val="204"/>
    </font>
    <font>
      <i/>
      <sz val="10"/>
      <color rgb="FF000000"/>
      <name val="Arial Cyr"/>
    </font>
    <font>
      <sz val="14"/>
      <color rgb="FF000000"/>
      <name val="Cambria"/>
      <family val="1"/>
      <charset val="204"/>
      <scheme val="major"/>
    </font>
    <font>
      <b/>
      <sz val="14"/>
      <color rgb="FF000000"/>
      <name val="Arial Cyr"/>
    </font>
    <font>
      <sz val="14"/>
      <color rgb="FF000000"/>
      <name val="Arial Cyr"/>
    </font>
    <font>
      <b/>
      <sz val="14"/>
      <color rgb="FF000000"/>
      <name val="Arial Cyr"/>
      <charset val="204"/>
    </font>
    <font>
      <i/>
      <sz val="14"/>
      <color rgb="FF000000"/>
      <name val="Arial Cyr"/>
    </font>
    <font>
      <b/>
      <i/>
      <sz val="14"/>
      <color rgb="FF000000"/>
      <name val="Arial Cyr"/>
    </font>
    <font>
      <b/>
      <i/>
      <sz val="14"/>
      <color rgb="FF000000"/>
      <name val="Arial Cyr"/>
      <charset val="204"/>
    </font>
    <font>
      <b/>
      <sz val="14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5" fillId="0" borderId="20">
      <alignment horizontal="center" vertical="center" wrapText="1"/>
    </xf>
    <xf numFmtId="0" fontId="5" fillId="0" borderId="1"/>
  </cellStyleXfs>
  <cellXfs count="120">
    <xf numFmtId="0" fontId="0" fillId="0" borderId="0" xfId="0"/>
    <xf numFmtId="0" fontId="15" fillId="0" borderId="0" xfId="0" applyFont="1" applyProtection="1">
      <protection locked="0"/>
    </xf>
    <xf numFmtId="0" fontId="14" fillId="0" borderId="1" xfId="128" applyNumberFormat="1" applyFont="1" applyProtection="1"/>
    <xf numFmtId="0" fontId="15" fillId="0" borderId="1" xfId="0" applyFont="1" applyBorder="1" applyProtection="1">
      <protection locked="0"/>
    </xf>
    <xf numFmtId="0" fontId="21" fillId="0" borderId="1" xfId="36" applyNumberFormat="1" applyFont="1" applyBorder="1" applyAlignment="1" applyProtection="1">
      <alignment horizontal="center"/>
    </xf>
    <xf numFmtId="0" fontId="14" fillId="0" borderId="1" xfId="40" applyNumberFormat="1" applyFont="1" applyBorder="1" applyAlignment="1" applyProtection="1">
      <alignment wrapText="1"/>
    </xf>
    <xf numFmtId="0" fontId="14" fillId="0" borderId="1" xfId="44" applyNumberFormat="1" applyFont="1" applyBorder="1" applyAlignment="1" applyProtection="1">
      <alignment horizontal="right"/>
    </xf>
    <xf numFmtId="49" fontId="13" fillId="0" borderId="20" xfId="42" applyNumberFormat="1" applyFont="1" applyProtection="1">
      <alignment horizontal="center"/>
    </xf>
    <xf numFmtId="49" fontId="13" fillId="0" borderId="23" xfId="46" applyNumberFormat="1" applyFont="1" applyProtection="1">
      <alignment horizontal="center"/>
    </xf>
    <xf numFmtId="0" fontId="14" fillId="0" borderId="13" xfId="33" applyNumberFormat="1" applyFont="1" applyProtection="1">
      <alignment horizontal="center" vertical="center"/>
    </xf>
    <xf numFmtId="0" fontId="14" fillId="0" borderId="4" xfId="34" applyNumberFormat="1" applyFont="1" applyProtection="1">
      <alignment horizontal="center" vertical="center"/>
    </xf>
    <xf numFmtId="49" fontId="14" fillId="0" borderId="4" xfId="35" applyNumberFormat="1" applyFont="1" applyProtection="1">
      <alignment horizontal="center" vertical="center"/>
    </xf>
    <xf numFmtId="0" fontId="14" fillId="0" borderId="18" xfId="40" applyNumberFormat="1" applyFont="1" applyProtection="1">
      <alignment horizontal="left" wrapText="1"/>
    </xf>
    <xf numFmtId="4" fontId="14" fillId="0" borderId="20" xfId="43" applyNumberFormat="1" applyFont="1" applyProtection="1">
      <alignment horizontal="right" shrinkToFit="1"/>
    </xf>
    <xf numFmtId="0" fontId="14" fillId="0" borderId="21" xfId="44" applyNumberFormat="1" applyFont="1" applyProtection="1">
      <alignment horizontal="left" wrapText="1" indent="2"/>
    </xf>
    <xf numFmtId="4" fontId="14" fillId="0" borderId="23" xfId="47" applyNumberFormat="1" applyFont="1" applyProtection="1">
      <alignment horizontal="right" shrinkToFit="1"/>
    </xf>
    <xf numFmtId="0" fontId="17" fillId="7" borderId="15" xfId="36" applyNumberFormat="1" applyFont="1" applyFill="1" applyProtection="1">
      <alignment horizontal="left" wrapText="1"/>
    </xf>
    <xf numFmtId="49" fontId="16" fillId="7" borderId="17" xfId="38" applyNumberFormat="1" applyFont="1" applyFill="1" applyProtection="1">
      <alignment horizontal="center"/>
    </xf>
    <xf numFmtId="4" fontId="17" fillId="7" borderId="17" xfId="39" applyNumberFormat="1" applyFont="1" applyFill="1" applyProtection="1">
      <alignment horizontal="right" shrinkToFit="1"/>
    </xf>
    <xf numFmtId="0" fontId="17" fillId="0" borderId="21" xfId="44" applyNumberFormat="1" applyFont="1" applyProtection="1">
      <alignment horizontal="left" wrapText="1" indent="2"/>
    </xf>
    <xf numFmtId="49" fontId="16" fillId="0" borderId="23" xfId="46" applyNumberFormat="1" applyFont="1" applyProtection="1">
      <alignment horizontal="center"/>
    </xf>
    <xf numFmtId="4" fontId="17" fillId="0" borderId="23" xfId="47" applyNumberFormat="1" applyFont="1" applyProtection="1">
      <alignment horizontal="right" shrinkToFit="1"/>
    </xf>
    <xf numFmtId="0" fontId="17" fillId="8" borderId="21" xfId="44" applyNumberFormat="1" applyFont="1" applyFill="1" applyProtection="1">
      <alignment horizontal="left" wrapText="1" indent="2"/>
    </xf>
    <xf numFmtId="49" fontId="16" fillId="8" borderId="23" xfId="46" applyNumberFormat="1" applyFont="1" applyFill="1" applyProtection="1">
      <alignment horizontal="center"/>
    </xf>
    <xf numFmtId="4" fontId="17" fillId="8" borderId="23" xfId="47" applyNumberFormat="1" applyFont="1" applyFill="1" applyProtection="1">
      <alignment horizontal="right" shrinkToFit="1"/>
    </xf>
    <xf numFmtId="0" fontId="23" fillId="0" borderId="21" xfId="44" applyNumberFormat="1" applyFont="1" applyProtection="1">
      <alignment horizontal="left" wrapText="1" indent="2"/>
    </xf>
    <xf numFmtId="49" fontId="24" fillId="0" borderId="23" xfId="46" applyNumberFormat="1" applyFont="1" applyProtection="1">
      <alignment horizontal="center"/>
    </xf>
    <xf numFmtId="4" fontId="23" fillId="0" borderId="23" xfId="47" applyNumberFormat="1" applyFont="1" applyProtection="1">
      <alignment horizontal="right" shrinkToFit="1"/>
    </xf>
    <xf numFmtId="0" fontId="25" fillId="0" borderId="0" xfId="0" applyFont="1" applyProtection="1">
      <protection locked="0"/>
    </xf>
    <xf numFmtId="0" fontId="18" fillId="0" borderId="0" xfId="0" applyFont="1" applyProtection="1">
      <protection locked="0"/>
    </xf>
    <xf numFmtId="10" fontId="17" fillId="7" borderId="17" xfId="39" applyNumberFormat="1" applyFont="1" applyFill="1" applyProtection="1">
      <alignment horizontal="right" shrinkToFit="1"/>
    </xf>
    <xf numFmtId="10" fontId="14" fillId="0" borderId="20" xfId="43" applyNumberFormat="1" applyFont="1" applyProtection="1">
      <alignment horizontal="right" shrinkToFit="1"/>
    </xf>
    <xf numFmtId="10" fontId="17" fillId="8" borderId="23" xfId="47" applyNumberFormat="1" applyFont="1" applyFill="1" applyProtection="1">
      <alignment horizontal="right" shrinkToFit="1"/>
    </xf>
    <xf numFmtId="10" fontId="17" fillId="0" borderId="23" xfId="47" applyNumberFormat="1" applyFont="1" applyProtection="1">
      <alignment horizontal="right" shrinkToFit="1"/>
    </xf>
    <xf numFmtId="10" fontId="23" fillId="0" borderId="23" xfId="47" applyNumberFormat="1" applyFont="1" applyProtection="1">
      <alignment horizontal="right" shrinkToFit="1"/>
    </xf>
    <xf numFmtId="10" fontId="14" fillId="0" borderId="23" xfId="47" applyNumberFormat="1" applyFont="1" applyProtection="1">
      <alignment horizontal="right" shrinkToFit="1"/>
    </xf>
    <xf numFmtId="0" fontId="1" fillId="0" borderId="13" xfId="5" applyNumberFormat="1" applyFont="1" applyBorder="1" applyAlignment="1" applyProtection="1">
      <alignment horizontal="center" vertical="center" shrinkToFit="1"/>
    </xf>
    <xf numFmtId="0" fontId="1" fillId="0" borderId="13" xfId="34" applyNumberFormat="1" applyFont="1" applyBorder="1" applyAlignment="1" applyProtection="1">
      <alignment horizontal="left" vertical="top" wrapText="1"/>
    </xf>
    <xf numFmtId="4" fontId="1" fillId="0" borderId="13" xfId="6" applyNumberFormat="1" applyFont="1" applyBorder="1" applyAlignment="1" applyProtection="1">
      <alignment horizontal="right" vertical="top" shrinkToFit="1"/>
    </xf>
    <xf numFmtId="0" fontId="5" fillId="0" borderId="34" xfId="10" applyNumberFormat="1" applyFont="1" applyBorder="1" applyAlignment="1" applyProtection="1">
      <alignment horizontal="left"/>
    </xf>
    <xf numFmtId="0" fontId="26" fillId="0" borderId="13" xfId="34" applyNumberFormat="1" applyFont="1" applyBorder="1" applyAlignment="1" applyProtection="1">
      <alignment horizontal="left" vertical="top" wrapText="1"/>
    </xf>
    <xf numFmtId="0" fontId="26" fillId="9" borderId="13" xfId="34" applyNumberFormat="1" applyFont="1" applyFill="1" applyBorder="1" applyAlignment="1" applyProtection="1">
      <alignment horizontal="left" vertical="top" wrapText="1"/>
    </xf>
    <xf numFmtId="0" fontId="26" fillId="4" borderId="13" xfId="34" applyNumberFormat="1" applyFont="1" applyFill="1" applyBorder="1" applyAlignment="1" applyProtection="1">
      <alignment horizontal="left" vertical="top" wrapText="1"/>
    </xf>
    <xf numFmtId="0" fontId="27" fillId="0" borderId="13" xfId="34" applyNumberFormat="1" applyFont="1" applyBorder="1" applyAlignment="1" applyProtection="1">
      <alignment horizontal="left" vertical="top" wrapText="1"/>
    </xf>
    <xf numFmtId="0" fontId="25" fillId="0" borderId="1" xfId="0" applyFont="1" applyBorder="1" applyProtection="1">
      <protection locked="0"/>
    </xf>
    <xf numFmtId="0" fontId="5" fillId="0" borderId="13" xfId="34" applyNumberFormat="1" applyFont="1" applyBorder="1" applyAlignment="1" applyProtection="1">
      <alignment horizontal="left" vertical="top" wrapText="1"/>
    </xf>
    <xf numFmtId="0" fontId="18" fillId="0" borderId="1" xfId="0" applyFont="1" applyBorder="1" applyProtection="1">
      <protection locked="0"/>
    </xf>
    <xf numFmtId="0" fontId="18" fillId="4" borderId="1" xfId="0" applyFont="1" applyFill="1" applyBorder="1" applyProtection="1">
      <protection locked="0"/>
    </xf>
    <xf numFmtId="0" fontId="18" fillId="0" borderId="1" xfId="0" applyFont="1" applyFill="1" applyBorder="1" applyProtection="1">
      <protection locked="0"/>
    </xf>
    <xf numFmtId="0" fontId="25" fillId="0" borderId="1" xfId="0" applyFont="1" applyFill="1" applyBorder="1" applyProtection="1">
      <protection locked="0"/>
    </xf>
    <xf numFmtId="0" fontId="30" fillId="0" borderId="13" xfId="5" applyNumberFormat="1" applyFont="1" applyBorder="1" applyAlignment="1" applyProtection="1">
      <alignment horizontal="center" vertical="center" shrinkToFit="1"/>
    </xf>
    <xf numFmtId="0" fontId="31" fillId="9" borderId="13" xfId="34" applyNumberFormat="1" applyFont="1" applyFill="1" applyBorder="1" applyAlignment="1" applyProtection="1">
      <alignment horizontal="left" vertical="top" wrapText="1"/>
    </xf>
    <xf numFmtId="0" fontId="30" fillId="0" borderId="13" xfId="34" applyNumberFormat="1" applyFont="1" applyBorder="1" applyAlignment="1" applyProtection="1">
      <alignment horizontal="left" vertical="top" wrapText="1"/>
    </xf>
    <xf numFmtId="0" fontId="31" fillId="4" borderId="13" xfId="34" applyNumberFormat="1" applyFont="1" applyFill="1" applyBorder="1" applyAlignment="1" applyProtection="1">
      <alignment horizontal="left" vertical="top" wrapText="1"/>
    </xf>
    <xf numFmtId="0" fontId="32" fillId="0" borderId="13" xfId="34" applyNumberFormat="1" applyFont="1" applyBorder="1" applyAlignment="1" applyProtection="1">
      <alignment horizontal="left" vertical="top" wrapText="1"/>
    </xf>
    <xf numFmtId="4" fontId="31" fillId="9" borderId="13" xfId="41" applyNumberFormat="1" applyFont="1" applyFill="1" applyBorder="1" applyAlignment="1" applyProtection="1">
      <alignment horizontal="right" vertical="top" shrinkToFit="1"/>
    </xf>
    <xf numFmtId="10" fontId="31" fillId="9" borderId="13" xfId="41" applyNumberFormat="1" applyFont="1" applyFill="1" applyBorder="1" applyAlignment="1" applyProtection="1">
      <alignment horizontal="right" vertical="top" shrinkToFit="1"/>
    </xf>
    <xf numFmtId="4" fontId="30" fillId="0" borderId="13" xfId="41" applyNumberFormat="1" applyFont="1" applyBorder="1" applyAlignment="1" applyProtection="1">
      <alignment horizontal="right" vertical="top" shrinkToFit="1"/>
    </xf>
    <xf numFmtId="10" fontId="30" fillId="0" borderId="13" xfId="41" applyNumberFormat="1" applyFont="1" applyBorder="1" applyAlignment="1" applyProtection="1">
      <alignment horizontal="right" vertical="top" shrinkToFit="1"/>
    </xf>
    <xf numFmtId="4" fontId="31" fillId="4" borderId="13" xfId="41" applyNumberFormat="1" applyFont="1" applyFill="1" applyBorder="1" applyAlignment="1" applyProtection="1">
      <alignment horizontal="right" vertical="top" shrinkToFit="1"/>
    </xf>
    <xf numFmtId="10" fontId="31" fillId="4" borderId="13" xfId="41" applyNumberFormat="1" applyFont="1" applyFill="1" applyBorder="1" applyAlignment="1" applyProtection="1">
      <alignment horizontal="right" vertical="top" shrinkToFit="1"/>
    </xf>
    <xf numFmtId="4" fontId="32" fillId="0" borderId="13" xfId="41" applyNumberFormat="1" applyFont="1" applyBorder="1" applyAlignment="1" applyProtection="1">
      <alignment horizontal="right" vertical="top" shrinkToFit="1"/>
    </xf>
    <xf numFmtId="10" fontId="32" fillId="0" borderId="13" xfId="41" applyNumberFormat="1" applyFont="1" applyBorder="1" applyAlignment="1" applyProtection="1">
      <alignment horizontal="right" vertical="top" shrinkToFit="1"/>
    </xf>
    <xf numFmtId="0" fontId="31" fillId="0" borderId="13" xfId="34" applyNumberFormat="1" applyFont="1" applyBorder="1" applyAlignment="1" applyProtection="1">
      <alignment horizontal="left" vertical="top" wrapText="1"/>
    </xf>
    <xf numFmtId="4" fontId="31" fillId="0" borderId="13" xfId="41" applyNumberFormat="1" applyFont="1" applyBorder="1" applyAlignment="1" applyProtection="1">
      <alignment horizontal="right" vertical="top" shrinkToFit="1"/>
    </xf>
    <xf numFmtId="10" fontId="31" fillId="0" borderId="13" xfId="41" applyNumberFormat="1" applyFont="1" applyBorder="1" applyAlignment="1" applyProtection="1">
      <alignment horizontal="right" vertical="top" shrinkToFit="1"/>
    </xf>
    <xf numFmtId="0" fontId="29" fillId="0" borderId="13" xfId="34" applyNumberFormat="1" applyFont="1" applyBorder="1" applyAlignment="1" applyProtection="1">
      <alignment horizontal="left" vertical="top" wrapText="1"/>
    </xf>
    <xf numFmtId="4" fontId="29" fillId="0" borderId="13" xfId="41" applyNumberFormat="1" applyFont="1" applyBorder="1" applyAlignment="1" applyProtection="1">
      <alignment horizontal="right" vertical="top" shrinkToFit="1"/>
    </xf>
    <xf numFmtId="10" fontId="29" fillId="0" borderId="13" xfId="41" applyNumberFormat="1" applyFont="1" applyBorder="1" applyAlignment="1" applyProtection="1">
      <alignment horizontal="right" vertical="top" shrinkToFit="1"/>
    </xf>
    <xf numFmtId="0" fontId="29" fillId="0" borderId="13" xfId="34" applyNumberFormat="1" applyFont="1" applyFill="1" applyBorder="1" applyAlignment="1" applyProtection="1">
      <alignment horizontal="left" vertical="top" wrapText="1"/>
    </xf>
    <xf numFmtId="4" fontId="29" fillId="0" borderId="13" xfId="41" applyNumberFormat="1" applyFont="1" applyFill="1" applyBorder="1" applyAlignment="1" applyProtection="1">
      <alignment horizontal="right" vertical="top" shrinkToFit="1"/>
    </xf>
    <xf numFmtId="10" fontId="29" fillId="0" borderId="13" xfId="41" applyNumberFormat="1" applyFont="1" applyFill="1" applyBorder="1" applyAlignment="1" applyProtection="1">
      <alignment horizontal="right" vertical="top" shrinkToFit="1"/>
    </xf>
    <xf numFmtId="0" fontId="29" fillId="4" borderId="13" xfId="34" applyNumberFormat="1" applyFont="1" applyFill="1" applyBorder="1" applyAlignment="1" applyProtection="1">
      <alignment horizontal="left" vertical="top" wrapText="1"/>
    </xf>
    <xf numFmtId="4" fontId="29" fillId="4" borderId="13" xfId="41" applyNumberFormat="1" applyFont="1" applyFill="1" applyBorder="1" applyAlignment="1" applyProtection="1">
      <alignment horizontal="right" vertical="top" shrinkToFit="1"/>
    </xf>
    <xf numFmtId="10" fontId="29" fillId="4" borderId="13" xfId="41" applyNumberFormat="1" applyFont="1" applyFill="1" applyBorder="1" applyAlignment="1" applyProtection="1">
      <alignment horizontal="right" vertical="top" shrinkToFit="1"/>
    </xf>
    <xf numFmtId="0" fontId="29" fillId="0" borderId="34" xfId="10" applyNumberFormat="1" applyFont="1" applyBorder="1" applyAlignment="1" applyProtection="1">
      <alignment horizontal="left"/>
    </xf>
    <xf numFmtId="4" fontId="29" fillId="0" borderId="13" xfId="14" applyNumberFormat="1" applyFont="1" applyBorder="1" applyAlignment="1" applyProtection="1">
      <alignment horizontal="right" vertical="top" shrinkToFit="1"/>
    </xf>
    <xf numFmtId="10" fontId="29" fillId="0" borderId="13" xfId="14" applyNumberFormat="1" applyFont="1" applyBorder="1" applyAlignment="1" applyProtection="1">
      <alignment horizontal="right" vertical="top" shrinkToFit="1"/>
    </xf>
    <xf numFmtId="49" fontId="31" fillId="4" borderId="13" xfId="34" applyNumberFormat="1" applyFont="1" applyFill="1" applyBorder="1" applyAlignment="1" applyProtection="1">
      <alignment horizontal="left" vertical="top" wrapText="1"/>
    </xf>
    <xf numFmtId="0" fontId="31" fillId="10" borderId="13" xfId="34" applyNumberFormat="1" applyFont="1" applyFill="1" applyBorder="1" applyAlignment="1" applyProtection="1">
      <alignment horizontal="left" vertical="top" wrapText="1"/>
    </xf>
    <xf numFmtId="4" fontId="31" fillId="10" borderId="13" xfId="41" applyNumberFormat="1" applyFont="1" applyFill="1" applyBorder="1" applyAlignment="1" applyProtection="1">
      <alignment horizontal="right" vertical="top" shrinkToFit="1"/>
    </xf>
    <xf numFmtId="10" fontId="31" fillId="10" borderId="13" xfId="41" applyNumberFormat="1" applyFont="1" applyFill="1" applyBorder="1" applyAlignment="1" applyProtection="1">
      <alignment horizontal="right" vertical="top" shrinkToFit="1"/>
    </xf>
    <xf numFmtId="0" fontId="29" fillId="0" borderId="13" xfId="5" applyNumberFormat="1" applyFont="1" applyBorder="1" applyAlignment="1" applyProtection="1">
      <alignment horizontal="center" vertical="center" shrinkToFit="1"/>
    </xf>
    <xf numFmtId="0" fontId="33" fillId="0" borderId="13" xfId="34" applyNumberFormat="1" applyFont="1" applyBorder="1" applyAlignment="1" applyProtection="1">
      <alignment horizontal="left" vertical="top" wrapText="1"/>
    </xf>
    <xf numFmtId="0" fontId="34" fillId="0" borderId="13" xfId="34" applyNumberFormat="1" applyFont="1" applyBorder="1" applyAlignment="1" applyProtection="1">
      <alignment horizontal="left" vertical="top" wrapText="1"/>
    </xf>
    <xf numFmtId="0" fontId="33" fillId="4" borderId="13" xfId="34" applyNumberFormat="1" applyFont="1" applyFill="1" applyBorder="1" applyAlignment="1" applyProtection="1">
      <alignment horizontal="left" vertical="top" wrapText="1"/>
    </xf>
    <xf numFmtId="4" fontId="31" fillId="4" borderId="13" xfId="6" applyNumberFormat="1" applyFont="1" applyFill="1" applyBorder="1" applyAlignment="1" applyProtection="1">
      <alignment horizontal="right" vertical="top" shrinkToFit="1"/>
    </xf>
    <xf numFmtId="4" fontId="30" fillId="0" borderId="13" xfId="6" applyNumberFormat="1" applyFont="1" applyBorder="1" applyAlignment="1" applyProtection="1">
      <alignment horizontal="right" vertical="top" shrinkToFit="1"/>
    </xf>
    <xf numFmtId="4" fontId="33" fillId="4" borderId="13" xfId="41" applyNumberFormat="1" applyFont="1" applyFill="1" applyBorder="1" applyAlignment="1" applyProtection="1">
      <alignment horizontal="right" vertical="top" shrinkToFit="1"/>
    </xf>
    <xf numFmtId="10" fontId="33" fillId="4" borderId="13" xfId="41" applyNumberFormat="1" applyFont="1" applyFill="1" applyBorder="1" applyAlignment="1" applyProtection="1">
      <alignment horizontal="right" vertical="top" shrinkToFit="1"/>
    </xf>
    <xf numFmtId="0" fontId="35" fillId="4" borderId="13" xfId="34" applyNumberFormat="1" applyFont="1" applyFill="1" applyBorder="1" applyAlignment="1" applyProtection="1">
      <alignment horizontal="left" vertical="top" wrapText="1"/>
    </xf>
    <xf numFmtId="49" fontId="35" fillId="4" borderId="13" xfId="34" applyNumberFormat="1" applyFont="1" applyFill="1" applyBorder="1" applyAlignment="1" applyProtection="1">
      <alignment horizontal="left" vertical="top" wrapText="1"/>
    </xf>
    <xf numFmtId="4" fontId="35" fillId="4" borderId="13" xfId="6" applyNumberFormat="1" applyFont="1" applyFill="1" applyBorder="1" applyAlignment="1" applyProtection="1">
      <alignment horizontal="right" vertical="top" shrinkToFit="1"/>
    </xf>
    <xf numFmtId="10" fontId="35" fillId="4" borderId="13" xfId="6" applyNumberFormat="1" applyFont="1" applyFill="1" applyBorder="1" applyAlignment="1" applyProtection="1">
      <alignment horizontal="right" vertical="top" shrinkToFit="1"/>
    </xf>
    <xf numFmtId="0" fontId="19" fillId="0" borderId="0" xfId="0" applyFont="1" applyAlignment="1" applyProtection="1">
      <alignment horizontal="right" wrapText="1"/>
      <protection locked="0"/>
    </xf>
    <xf numFmtId="0" fontId="20" fillId="4" borderId="0" xfId="0" applyFont="1" applyFill="1" applyAlignment="1" applyProtection="1">
      <alignment horizontal="center" wrapText="1"/>
      <protection locked="0"/>
    </xf>
    <xf numFmtId="0" fontId="17" fillId="6" borderId="13" xfId="29" applyNumberFormat="1" applyFont="1" applyFill="1" applyAlignment="1" applyProtection="1">
      <alignment horizontal="center" vertical="center" wrapText="1"/>
    </xf>
    <xf numFmtId="0" fontId="17" fillId="6" borderId="13" xfId="29" applyFont="1" applyFill="1" applyAlignment="1">
      <alignment horizontal="center" vertical="center" wrapText="1"/>
    </xf>
    <xf numFmtId="49" fontId="17" fillId="6" borderId="13" xfId="30" applyNumberFormat="1" applyFont="1" applyFill="1" applyAlignment="1" applyProtection="1">
      <alignment horizontal="center" vertical="center" wrapText="1"/>
    </xf>
    <xf numFmtId="49" fontId="17" fillId="6" borderId="13" xfId="30" applyFont="1" applyFill="1" applyAlignment="1">
      <alignment horizontal="center" vertical="center" wrapText="1"/>
    </xf>
    <xf numFmtId="0" fontId="5" fillId="0" borderId="20" xfId="130" applyNumberFormat="1" applyProtection="1">
      <alignment horizontal="center" vertical="center" wrapText="1"/>
    </xf>
    <xf numFmtId="0" fontId="5" fillId="0" borderId="20" xfId="130">
      <alignment horizontal="center" vertical="center" wrapText="1"/>
    </xf>
    <xf numFmtId="0" fontId="29" fillId="0" borderId="20" xfId="130" applyNumberFormat="1" applyFont="1" applyProtection="1">
      <alignment horizontal="center" vertical="center" wrapText="1"/>
    </xf>
    <xf numFmtId="0" fontId="29" fillId="0" borderId="20" xfId="130" applyFont="1">
      <alignment horizontal="center" vertical="center" wrapText="1"/>
    </xf>
    <xf numFmtId="0" fontId="22" fillId="0" borderId="1" xfId="33" applyNumberFormat="1" applyFont="1" applyBorder="1" applyAlignment="1" applyProtection="1">
      <alignment horizontal="center" wrapText="1"/>
    </xf>
    <xf numFmtId="0" fontId="22" fillId="0" borderId="1" xfId="33" applyFont="1" applyBorder="1" applyAlignment="1">
      <alignment horizontal="center" wrapText="1"/>
    </xf>
    <xf numFmtId="0" fontId="21" fillId="0" borderId="1" xfId="33" applyFont="1" applyBorder="1" applyAlignment="1">
      <alignment horizontal="center" wrapText="1"/>
    </xf>
    <xf numFmtId="0" fontId="22" fillId="0" borderId="1" xfId="40" applyNumberFormat="1" applyFont="1" applyBorder="1" applyAlignment="1" applyProtection="1">
      <alignment wrapText="1"/>
    </xf>
    <xf numFmtId="0" fontId="28" fillId="0" borderId="1" xfId="40" applyFont="1" applyBorder="1" applyAlignment="1">
      <alignment wrapText="1"/>
    </xf>
    <xf numFmtId="0" fontId="14" fillId="0" borderId="1" xfId="40" applyFont="1" applyBorder="1" applyAlignment="1">
      <alignment wrapText="1"/>
    </xf>
    <xf numFmtId="0" fontId="22" fillId="0" borderId="1" xfId="44" applyNumberFormat="1" applyFont="1" applyBorder="1" applyAlignment="1" applyProtection="1">
      <alignment horizontal="right"/>
    </xf>
    <xf numFmtId="0" fontId="28" fillId="0" borderId="1" xfId="44" applyFont="1" applyBorder="1" applyAlignment="1">
      <alignment horizontal="right"/>
    </xf>
    <xf numFmtId="0" fontId="14" fillId="0" borderId="1" xfId="44" applyFont="1" applyBorder="1" applyAlignment="1">
      <alignment horizontal="right"/>
    </xf>
    <xf numFmtId="0" fontId="22" fillId="5" borderId="1" xfId="36" applyNumberFormat="1" applyFont="1" applyFill="1" applyBorder="1" applyAlignment="1" applyProtection="1">
      <alignment horizontal="center" wrapText="1"/>
    </xf>
    <xf numFmtId="0" fontId="22" fillId="0" borderId="1" xfId="29" applyNumberFormat="1" applyFont="1" applyBorder="1" applyAlignment="1" applyProtection="1">
      <alignment horizontal="right" vertical="top" wrapText="1"/>
    </xf>
    <xf numFmtId="0" fontId="28" fillId="0" borderId="1" xfId="29" applyNumberFormat="1" applyFont="1" applyBorder="1" applyAlignment="1" applyProtection="1">
      <alignment horizontal="right" vertical="top" wrapText="1"/>
    </xf>
    <xf numFmtId="0" fontId="14" fillId="0" borderId="1" xfId="29" applyNumberFormat="1" applyFont="1" applyBorder="1" applyAlignment="1" applyProtection="1">
      <alignment horizontal="right" vertical="top" wrapText="1"/>
    </xf>
    <xf numFmtId="0" fontId="29" fillId="0" borderId="20" xfId="130" applyNumberFormat="1" applyFont="1" applyBorder="1" applyProtection="1">
      <alignment horizontal="center" vertical="center" wrapText="1"/>
    </xf>
    <xf numFmtId="0" fontId="29" fillId="0" borderId="23" xfId="130" applyNumberFormat="1" applyFont="1" applyBorder="1" applyProtection="1">
      <alignment horizontal="center" vertical="center" wrapText="1"/>
    </xf>
    <xf numFmtId="10" fontId="18" fillId="0" borderId="0" xfId="0" applyNumberFormat="1" applyFont="1" applyProtection="1">
      <protection locked="0"/>
    </xf>
  </cellXfs>
  <cellStyles count="132">
    <cellStyle name="br" xfId="124"/>
    <cellStyle name="col" xfId="123"/>
    <cellStyle name="st128" xfId="120"/>
    <cellStyle name="st24" xfId="130"/>
    <cellStyle name="st25" xfId="131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F31"/>
  <sheetViews>
    <sheetView tabSelected="1" zoomScaleSheetLayoutView="100" workbookViewId="0"/>
  </sheetViews>
  <sheetFormatPr defaultColWidth="9.109375" defaultRowHeight="13.8"/>
  <cols>
    <col min="1" max="1" width="50.6640625" style="1" customWidth="1"/>
    <col min="2" max="2" width="22.33203125" style="1" customWidth="1"/>
    <col min="3" max="5" width="19.88671875" style="1" customWidth="1"/>
    <col min="6" max="6" width="9.109375" style="1" hidden="1"/>
    <col min="7" max="16384" width="9.109375" style="1"/>
  </cols>
  <sheetData>
    <row r="1" spans="1:5" ht="56.25" customHeight="1">
      <c r="D1" s="94" t="s">
        <v>193</v>
      </c>
      <c r="E1" s="94"/>
    </row>
    <row r="2" spans="1:5" ht="15.75" customHeight="1"/>
    <row r="3" spans="1:5" ht="45.75" customHeight="1">
      <c r="A3" s="95" t="s">
        <v>184</v>
      </c>
      <c r="B3" s="95"/>
      <c r="C3" s="95"/>
      <c r="D3" s="95"/>
      <c r="E3" s="95"/>
    </row>
    <row r="5" spans="1:5">
      <c r="A5" s="96" t="s">
        <v>1</v>
      </c>
      <c r="B5" s="96" t="s">
        <v>2</v>
      </c>
      <c r="C5" s="98" t="s">
        <v>3</v>
      </c>
      <c r="D5" s="98" t="s">
        <v>4</v>
      </c>
      <c r="E5" s="96" t="s">
        <v>153</v>
      </c>
    </row>
    <row r="6" spans="1:5">
      <c r="A6" s="97"/>
      <c r="B6" s="97"/>
      <c r="C6" s="99"/>
      <c r="D6" s="99"/>
      <c r="E6" s="97"/>
    </row>
    <row r="7" spans="1:5">
      <c r="A7" s="97"/>
      <c r="B7" s="97"/>
      <c r="C7" s="99"/>
      <c r="D7" s="99"/>
      <c r="E7" s="97"/>
    </row>
    <row r="8" spans="1:5" ht="14.4" thickBot="1">
      <c r="A8" s="9">
        <v>1</v>
      </c>
      <c r="B8" s="10">
        <v>3</v>
      </c>
      <c r="C8" s="11" t="s">
        <v>5</v>
      </c>
      <c r="D8" s="11" t="s">
        <v>6</v>
      </c>
      <c r="E8" s="11" t="s">
        <v>163</v>
      </c>
    </row>
    <row r="9" spans="1:5" ht="24.75" customHeight="1">
      <c r="A9" s="16" t="s">
        <v>7</v>
      </c>
      <c r="B9" s="17" t="s">
        <v>8</v>
      </c>
      <c r="C9" s="18">
        <v>14848471.560000001</v>
      </c>
      <c r="D9" s="18">
        <f>D11+D21</f>
        <v>12369572.879999999</v>
      </c>
      <c r="E9" s="119">
        <f>D9/C9</f>
        <v>0.83305361296055169</v>
      </c>
    </row>
    <row r="10" spans="1:5" ht="24.75" customHeight="1">
      <c r="A10" s="12" t="s">
        <v>9</v>
      </c>
      <c r="B10" s="7"/>
      <c r="C10" s="13"/>
      <c r="D10" s="13"/>
      <c r="E10" s="31"/>
    </row>
    <row r="11" spans="1:5">
      <c r="A11" s="22" t="s">
        <v>10</v>
      </c>
      <c r="B11" s="23" t="s">
        <v>170</v>
      </c>
      <c r="C11" s="24">
        <v>880000</v>
      </c>
      <c r="D11" s="24">
        <f>D12+D14+D16+D19</f>
        <v>1368649.7999999998</v>
      </c>
      <c r="E11" s="32">
        <f t="shared" ref="E11:E29" si="0">D11/C11</f>
        <v>1.5552838636363635</v>
      </c>
    </row>
    <row r="12" spans="1:5" s="29" customFormat="1">
      <c r="A12" s="19" t="s">
        <v>11</v>
      </c>
      <c r="B12" s="20" t="s">
        <v>171</v>
      </c>
      <c r="C12" s="21">
        <v>30000</v>
      </c>
      <c r="D12" s="21">
        <f>D13</f>
        <v>30618.54</v>
      </c>
      <c r="E12" s="33">
        <f t="shared" si="0"/>
        <v>1.020618</v>
      </c>
    </row>
    <row r="13" spans="1:5">
      <c r="A13" s="25" t="s">
        <v>12</v>
      </c>
      <c r="B13" s="26" t="s">
        <v>154</v>
      </c>
      <c r="C13" s="27">
        <v>30000</v>
      </c>
      <c r="D13" s="27">
        <v>30618.54</v>
      </c>
      <c r="E13" s="34">
        <f t="shared" si="0"/>
        <v>1.020618</v>
      </c>
    </row>
    <row r="14" spans="1:5" s="29" customFormat="1">
      <c r="A14" s="19" t="s">
        <v>14</v>
      </c>
      <c r="B14" s="20" t="s">
        <v>155</v>
      </c>
      <c r="C14" s="21">
        <v>110000</v>
      </c>
      <c r="D14" s="21">
        <f>D15</f>
        <v>740187.71</v>
      </c>
      <c r="E14" s="33">
        <f t="shared" si="0"/>
        <v>6.7289791818181817</v>
      </c>
    </row>
    <row r="15" spans="1:5" s="28" customFormat="1" ht="26.4">
      <c r="A15" s="25" t="s">
        <v>15</v>
      </c>
      <c r="B15" s="26" t="s">
        <v>156</v>
      </c>
      <c r="C15" s="27">
        <v>110000</v>
      </c>
      <c r="D15" s="27">
        <v>740187.71</v>
      </c>
      <c r="E15" s="34">
        <f t="shared" si="0"/>
        <v>6.7289791818181817</v>
      </c>
    </row>
    <row r="16" spans="1:5" s="29" customFormat="1">
      <c r="A16" s="19" t="s">
        <v>16</v>
      </c>
      <c r="B16" s="20" t="s">
        <v>172</v>
      </c>
      <c r="C16" s="21">
        <v>260000</v>
      </c>
      <c r="D16" s="21">
        <f>D17+D18</f>
        <v>190672.45</v>
      </c>
      <c r="E16" s="33">
        <f t="shared" si="0"/>
        <v>0.73335557692307696</v>
      </c>
    </row>
    <row r="17" spans="1:5">
      <c r="A17" s="14" t="s">
        <v>17</v>
      </c>
      <c r="B17" s="8" t="s">
        <v>173</v>
      </c>
      <c r="C17" s="15">
        <v>10000</v>
      </c>
      <c r="D17" s="15">
        <v>10258.76</v>
      </c>
      <c r="E17" s="35">
        <f t="shared" si="0"/>
        <v>1.025876</v>
      </c>
    </row>
    <row r="18" spans="1:5">
      <c r="A18" s="14" t="s">
        <v>164</v>
      </c>
      <c r="B18" s="8" t="s">
        <v>174</v>
      </c>
      <c r="C18" s="15">
        <v>250000</v>
      </c>
      <c r="D18" s="15">
        <v>180413.69</v>
      </c>
      <c r="E18" s="35">
        <f t="shared" si="0"/>
        <v>0.72165476000000006</v>
      </c>
    </row>
    <row r="19" spans="1:5" ht="39.6">
      <c r="A19" s="22" t="s">
        <v>18</v>
      </c>
      <c r="B19" s="23" t="s">
        <v>175</v>
      </c>
      <c r="C19" s="24">
        <v>480000</v>
      </c>
      <c r="D19" s="24">
        <f>D20</f>
        <v>407171.1</v>
      </c>
      <c r="E19" s="32">
        <f>D19/C19</f>
        <v>0.84827312499999996</v>
      </c>
    </row>
    <row r="20" spans="1:5" ht="92.4">
      <c r="A20" s="14" t="s">
        <v>165</v>
      </c>
      <c r="B20" s="8" t="s">
        <v>166</v>
      </c>
      <c r="C20" s="15">
        <v>480000</v>
      </c>
      <c r="D20" s="15">
        <v>407171.1</v>
      </c>
      <c r="E20" s="32">
        <f>D20/C20</f>
        <v>0.84827312499999996</v>
      </c>
    </row>
    <row r="21" spans="1:5">
      <c r="A21" s="22" t="s">
        <v>19</v>
      </c>
      <c r="B21" s="23" t="s">
        <v>157</v>
      </c>
      <c r="C21" s="24">
        <v>13968471.560000001</v>
      </c>
      <c r="D21" s="24">
        <f>D22</f>
        <v>11000923.08</v>
      </c>
      <c r="E21" s="32">
        <f t="shared" si="0"/>
        <v>0.78755381594519991</v>
      </c>
    </row>
    <row r="22" spans="1:5" ht="39.6">
      <c r="A22" s="19" t="s">
        <v>20</v>
      </c>
      <c r="B22" s="20" t="s">
        <v>158</v>
      </c>
      <c r="C22" s="21">
        <v>13968471.560000001</v>
      </c>
      <c r="D22" s="21">
        <f>D23+D24+D25</f>
        <v>11000923.08</v>
      </c>
      <c r="E22" s="33">
        <f t="shared" si="0"/>
        <v>0.78755381594519991</v>
      </c>
    </row>
    <row r="23" spans="1:5" s="28" customFormat="1" ht="26.4">
      <c r="A23" s="25" t="s">
        <v>167</v>
      </c>
      <c r="B23" s="26" t="s">
        <v>176</v>
      </c>
      <c r="C23" s="27">
        <v>9195556</v>
      </c>
      <c r="D23" s="27">
        <v>7662960</v>
      </c>
      <c r="E23" s="34">
        <f t="shared" si="0"/>
        <v>0.8333329708393924</v>
      </c>
    </row>
    <row r="24" spans="1:5" s="28" customFormat="1" ht="26.4">
      <c r="A24" s="25" t="s">
        <v>168</v>
      </c>
      <c r="B24" s="26" t="s">
        <v>177</v>
      </c>
      <c r="C24" s="27">
        <v>134544</v>
      </c>
      <c r="D24" s="27">
        <v>67451.05</v>
      </c>
      <c r="E24" s="34">
        <f t="shared" si="0"/>
        <v>0.50133079141396131</v>
      </c>
    </row>
    <row r="25" spans="1:5" ht="14.4" thickBot="1">
      <c r="A25" s="19" t="s">
        <v>21</v>
      </c>
      <c r="B25" s="20" t="s">
        <v>159</v>
      </c>
      <c r="C25" s="21">
        <v>4638371.5599999996</v>
      </c>
      <c r="D25" s="21">
        <f>D26+D27+D28+D29</f>
        <v>3270512.03</v>
      </c>
      <c r="E25" s="33">
        <f t="shared" si="0"/>
        <v>0.70509919002694132</v>
      </c>
    </row>
    <row r="26" spans="1:5" s="28" customFormat="1" ht="105.6">
      <c r="A26" s="25" t="s">
        <v>22</v>
      </c>
      <c r="B26" s="26" t="s">
        <v>160</v>
      </c>
      <c r="C26" s="27">
        <v>400000</v>
      </c>
      <c r="D26" s="27">
        <v>284214.25</v>
      </c>
      <c r="E26" s="30">
        <f>D9/C9</f>
        <v>0.83305361296055169</v>
      </c>
    </row>
    <row r="27" spans="1:5" s="28" customFormat="1" ht="79.2">
      <c r="A27" s="25" t="s">
        <v>23</v>
      </c>
      <c r="B27" s="26" t="s">
        <v>161</v>
      </c>
      <c r="C27" s="27">
        <v>410000</v>
      </c>
      <c r="D27" s="27">
        <v>27500</v>
      </c>
      <c r="E27" s="34">
        <f t="shared" si="0"/>
        <v>6.7073170731707321E-2</v>
      </c>
    </row>
    <row r="28" spans="1:5" s="28" customFormat="1" ht="92.4">
      <c r="A28" s="25" t="s">
        <v>24</v>
      </c>
      <c r="B28" s="26" t="s">
        <v>162</v>
      </c>
      <c r="C28" s="27">
        <v>3358371.56</v>
      </c>
      <c r="D28" s="27">
        <v>2718803.78</v>
      </c>
      <c r="E28" s="34">
        <f t="shared" si="0"/>
        <v>0.80956014884785399</v>
      </c>
    </row>
    <row r="29" spans="1:5" s="28" customFormat="1" ht="92.4">
      <c r="A29" s="25" t="s">
        <v>25</v>
      </c>
      <c r="B29" s="26" t="s">
        <v>178</v>
      </c>
      <c r="C29" s="27">
        <v>320000</v>
      </c>
      <c r="D29" s="27">
        <v>239994</v>
      </c>
      <c r="E29" s="34">
        <f t="shared" si="0"/>
        <v>0.74998125000000004</v>
      </c>
    </row>
    <row r="30" spans="1:5" ht="26.4">
      <c r="A30" s="19" t="s">
        <v>169</v>
      </c>
      <c r="B30" s="20" t="s">
        <v>179</v>
      </c>
      <c r="C30" s="21">
        <v>150000</v>
      </c>
      <c r="D30" s="21" t="s">
        <v>13</v>
      </c>
      <c r="E30" s="33">
        <v>0</v>
      </c>
    </row>
    <row r="31" spans="1:5" ht="79.2">
      <c r="A31" s="25" t="s">
        <v>26</v>
      </c>
      <c r="B31" s="26" t="s">
        <v>180</v>
      </c>
      <c r="C31" s="27">
        <v>150000</v>
      </c>
      <c r="D31" s="27" t="s">
        <v>13</v>
      </c>
      <c r="E31" s="34">
        <v>0</v>
      </c>
    </row>
  </sheetData>
  <mergeCells count="7">
    <mergeCell ref="D1:E1"/>
    <mergeCell ref="A3:E3"/>
    <mergeCell ref="A5:A7"/>
    <mergeCell ref="B5:B7"/>
    <mergeCell ref="C5:C7"/>
    <mergeCell ref="D5:D7"/>
    <mergeCell ref="E5:E7"/>
  </mergeCells>
  <pageMargins left="0.39370078740157483" right="0.39370078740157483" top="0.39370078740157483" bottom="0.39370078740157483" header="0.51181102362204722" footer="0.51181102362204722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theme="3" tint="0.39997558519241921"/>
  </sheetPr>
  <dimension ref="A1:K149"/>
  <sheetViews>
    <sheetView view="pageBreakPreview" zoomScale="60" workbookViewId="0">
      <selection activeCell="G10" sqref="G10"/>
    </sheetView>
  </sheetViews>
  <sheetFormatPr defaultColWidth="9.109375" defaultRowHeight="13.8"/>
  <cols>
    <col min="1" max="1" width="54" style="46" customWidth="1"/>
    <col min="2" max="2" width="7.6640625" style="3" customWidth="1"/>
    <col min="3" max="3" width="8.109375" style="3" customWidth="1"/>
    <col min="4" max="4" width="15" style="3" customWidth="1"/>
    <col min="5" max="5" width="6.88671875" style="3" customWidth="1"/>
    <col min="6" max="6" width="7.6640625" style="3" hidden="1" customWidth="1"/>
    <col min="7" max="7" width="15.44140625" style="3" customWidth="1"/>
    <col min="8" max="8" width="14.88671875" style="3" customWidth="1"/>
    <col min="9" max="9" width="13.33203125" style="3" customWidth="1"/>
    <col min="10" max="11" width="0.109375" style="3" hidden="1" customWidth="1"/>
    <col min="12" max="16384" width="9.109375" style="3"/>
  </cols>
  <sheetData>
    <row r="1" spans="1:11" ht="50.25" customHeight="1">
      <c r="A1" s="114" t="s">
        <v>191</v>
      </c>
      <c r="B1" s="115"/>
      <c r="C1" s="115"/>
      <c r="D1" s="115"/>
      <c r="E1" s="115"/>
      <c r="F1" s="116"/>
      <c r="G1" s="115"/>
      <c r="H1" s="115"/>
      <c r="I1" s="115"/>
      <c r="J1" s="2"/>
      <c r="K1" s="2"/>
    </row>
    <row r="2" spans="1:11" ht="15.9" customHeight="1">
      <c r="A2" s="104"/>
      <c r="B2" s="105"/>
      <c r="C2" s="105"/>
      <c r="D2" s="105"/>
      <c r="E2" s="105"/>
      <c r="F2" s="106"/>
      <c r="G2" s="105"/>
      <c r="H2" s="105"/>
      <c r="I2" s="105"/>
      <c r="J2" s="4"/>
      <c r="K2" s="4"/>
    </row>
    <row r="3" spans="1:11" ht="33.75" customHeight="1">
      <c r="A3" s="113" t="s">
        <v>192</v>
      </c>
      <c r="B3" s="113"/>
      <c r="C3" s="113"/>
      <c r="D3" s="113"/>
      <c r="E3" s="113"/>
      <c r="F3" s="113"/>
      <c r="G3" s="113"/>
      <c r="H3" s="113"/>
      <c r="I3" s="113"/>
      <c r="J3" s="4"/>
      <c r="K3" s="4"/>
    </row>
    <row r="4" spans="1:11" ht="15.15" customHeight="1">
      <c r="A4" s="107"/>
      <c r="B4" s="108"/>
      <c r="C4" s="108"/>
      <c r="D4" s="108"/>
      <c r="E4" s="108"/>
      <c r="F4" s="109"/>
      <c r="G4" s="108"/>
      <c r="H4" s="108"/>
      <c r="I4" s="108"/>
      <c r="J4" s="5"/>
      <c r="K4" s="5"/>
    </row>
    <row r="5" spans="1:11" ht="12.75" customHeight="1">
      <c r="A5" s="110"/>
      <c r="B5" s="111"/>
      <c r="C5" s="111"/>
      <c r="D5" s="111"/>
      <c r="E5" s="111"/>
      <c r="F5" s="112"/>
      <c r="G5" s="111"/>
      <c r="H5" s="111"/>
      <c r="I5" s="111"/>
      <c r="J5" s="6"/>
      <c r="K5" s="6"/>
    </row>
    <row r="6" spans="1:11">
      <c r="A6" s="102" t="s">
        <v>0</v>
      </c>
      <c r="B6" s="117" t="s">
        <v>27</v>
      </c>
      <c r="C6" s="102" t="s">
        <v>28</v>
      </c>
      <c r="D6" s="102" t="s">
        <v>29</v>
      </c>
      <c r="E6" s="102" t="s">
        <v>30</v>
      </c>
      <c r="F6" s="100" t="s">
        <v>31</v>
      </c>
      <c r="G6" s="102" t="s">
        <v>181</v>
      </c>
      <c r="H6" s="102" t="s">
        <v>182</v>
      </c>
      <c r="I6" s="102" t="s">
        <v>153</v>
      </c>
    </row>
    <row r="7" spans="1:11">
      <c r="A7" s="103"/>
      <c r="B7" s="118"/>
      <c r="C7" s="103"/>
      <c r="D7" s="103"/>
      <c r="E7" s="103"/>
      <c r="F7" s="101"/>
      <c r="G7" s="103"/>
      <c r="H7" s="103"/>
      <c r="I7" s="103"/>
    </row>
    <row r="8" spans="1:11" ht="17.399999999999999">
      <c r="A8" s="82">
        <v>1</v>
      </c>
      <c r="B8" s="50">
        <v>2</v>
      </c>
      <c r="C8" s="50">
        <v>3</v>
      </c>
      <c r="D8" s="50">
        <v>4</v>
      </c>
      <c r="E8" s="50">
        <v>5</v>
      </c>
      <c r="F8" s="36">
        <v>7</v>
      </c>
      <c r="G8" s="50">
        <v>6</v>
      </c>
      <c r="H8" s="50">
        <v>7</v>
      </c>
      <c r="I8" s="50">
        <v>8</v>
      </c>
    </row>
    <row r="9" spans="1:11" ht="34.799999999999997">
      <c r="A9" s="51" t="s">
        <v>32</v>
      </c>
      <c r="B9" s="51" t="s">
        <v>33</v>
      </c>
      <c r="C9" s="51"/>
      <c r="D9" s="51"/>
      <c r="E9" s="51"/>
      <c r="F9" s="41"/>
      <c r="G9" s="55">
        <f>G10+G135+G145</f>
        <v>17092471.560000002</v>
      </c>
      <c r="H9" s="55">
        <f>H10+H135+H145</f>
        <v>9690791.6400000006</v>
      </c>
      <c r="I9" s="56">
        <f>H9/G9</f>
        <v>0.56696257214658774</v>
      </c>
    </row>
    <row r="10" spans="1:11" ht="69.599999999999994">
      <c r="A10" s="66" t="s">
        <v>34</v>
      </c>
      <c r="B10" s="52" t="s">
        <v>33</v>
      </c>
      <c r="C10" s="52"/>
      <c r="D10" s="52"/>
      <c r="E10" s="52"/>
      <c r="F10" s="37"/>
      <c r="G10" s="57">
        <f>G11+G15+G39+G43+G49+G59+G70+G85+G124+G128</f>
        <v>13970971.560000001</v>
      </c>
      <c r="H10" s="57">
        <f>H11+H15+H43+H49+H59+H70+H85+H124+H128</f>
        <v>8129791.6399999997</v>
      </c>
      <c r="I10" s="58">
        <f t="shared" ref="I10:I74" si="0">H10/G10</f>
        <v>0.58190596159226593</v>
      </c>
    </row>
    <row r="11" spans="1:11" ht="87">
      <c r="A11" s="53" t="s">
        <v>35</v>
      </c>
      <c r="B11" s="53" t="s">
        <v>33</v>
      </c>
      <c r="C11" s="53" t="s">
        <v>36</v>
      </c>
      <c r="D11" s="53"/>
      <c r="E11" s="53"/>
      <c r="F11" s="42"/>
      <c r="G11" s="59">
        <v>126000</v>
      </c>
      <c r="H11" s="59">
        <f>H12</f>
        <v>94500</v>
      </c>
      <c r="I11" s="60">
        <f t="shared" si="0"/>
        <v>0.75</v>
      </c>
    </row>
    <row r="12" spans="1:11" ht="34.799999999999997">
      <c r="A12" s="66" t="s">
        <v>37</v>
      </c>
      <c r="B12" s="52" t="s">
        <v>33</v>
      </c>
      <c r="C12" s="52" t="s">
        <v>36</v>
      </c>
      <c r="D12" s="52" t="s">
        <v>38</v>
      </c>
      <c r="E12" s="52"/>
      <c r="F12" s="37"/>
      <c r="G12" s="57">
        <v>126000</v>
      </c>
      <c r="H12" s="57">
        <f>H13</f>
        <v>94500</v>
      </c>
      <c r="I12" s="58">
        <f t="shared" si="0"/>
        <v>0.75</v>
      </c>
    </row>
    <row r="13" spans="1:11" s="44" customFormat="1" ht="104.4">
      <c r="A13" s="83" t="s">
        <v>39</v>
      </c>
      <c r="B13" s="54" t="s">
        <v>33</v>
      </c>
      <c r="C13" s="54" t="s">
        <v>36</v>
      </c>
      <c r="D13" s="54" t="s">
        <v>38</v>
      </c>
      <c r="E13" s="54" t="s">
        <v>40</v>
      </c>
      <c r="F13" s="43"/>
      <c r="G13" s="61">
        <v>126000</v>
      </c>
      <c r="H13" s="61">
        <v>94500</v>
      </c>
      <c r="I13" s="62">
        <f t="shared" si="0"/>
        <v>0.75</v>
      </c>
    </row>
    <row r="14" spans="1:11" hidden="1">
      <c r="A14" s="37" t="s">
        <v>41</v>
      </c>
      <c r="B14" s="37" t="s">
        <v>33</v>
      </c>
      <c r="C14" s="37" t="s">
        <v>36</v>
      </c>
      <c r="D14" s="37" t="s">
        <v>38</v>
      </c>
      <c r="E14" s="37" t="s">
        <v>40</v>
      </c>
      <c r="F14" s="37" t="s">
        <v>42</v>
      </c>
      <c r="G14" s="38">
        <v>126000</v>
      </c>
      <c r="H14" s="38">
        <v>63000</v>
      </c>
      <c r="I14" s="38">
        <f t="shared" si="0"/>
        <v>0.5</v>
      </c>
    </row>
    <row r="15" spans="1:11" ht="104.4">
      <c r="A15" s="53" t="s">
        <v>43</v>
      </c>
      <c r="B15" s="53" t="s">
        <v>33</v>
      </c>
      <c r="C15" s="53" t="s">
        <v>44</v>
      </c>
      <c r="D15" s="53"/>
      <c r="E15" s="53"/>
      <c r="F15" s="42"/>
      <c r="G15" s="59">
        <f>G16+G24+G29+G34</f>
        <v>4660587</v>
      </c>
      <c r="H15" s="59">
        <f>H16+H24+H29+H34</f>
        <v>3509361.54</v>
      </c>
      <c r="I15" s="60">
        <f t="shared" si="0"/>
        <v>0.75298702502495929</v>
      </c>
    </row>
    <row r="16" spans="1:11" ht="34.799999999999997">
      <c r="A16" s="63" t="s">
        <v>45</v>
      </c>
      <c r="B16" s="63" t="s">
        <v>33</v>
      </c>
      <c r="C16" s="63" t="s">
        <v>44</v>
      </c>
      <c r="D16" s="63" t="s">
        <v>46</v>
      </c>
      <c r="E16" s="63"/>
      <c r="F16" s="40"/>
      <c r="G16" s="64">
        <f>G17+G20+G22</f>
        <v>1570980</v>
      </c>
      <c r="H16" s="64">
        <f>H17+H20</f>
        <v>1168882.5999999999</v>
      </c>
      <c r="I16" s="65">
        <f t="shared" si="0"/>
        <v>0.7440467733516658</v>
      </c>
    </row>
    <row r="17" spans="1:9" s="44" customFormat="1" ht="36">
      <c r="A17" s="83" t="s">
        <v>47</v>
      </c>
      <c r="B17" s="54" t="s">
        <v>33</v>
      </c>
      <c r="C17" s="54" t="s">
        <v>44</v>
      </c>
      <c r="D17" s="54" t="s">
        <v>46</v>
      </c>
      <c r="E17" s="54" t="s">
        <v>48</v>
      </c>
      <c r="F17" s="43"/>
      <c r="G17" s="61">
        <v>1388180</v>
      </c>
      <c r="H17" s="61">
        <v>1011419.08</v>
      </c>
      <c r="I17" s="62">
        <f t="shared" si="0"/>
        <v>0.72859361177945225</v>
      </c>
    </row>
    <row r="18" spans="1:9" hidden="1">
      <c r="A18" s="37" t="s">
        <v>41</v>
      </c>
      <c r="B18" s="37" t="s">
        <v>33</v>
      </c>
      <c r="C18" s="37" t="s">
        <v>44</v>
      </c>
      <c r="D18" s="37" t="s">
        <v>46</v>
      </c>
      <c r="E18" s="37" t="s">
        <v>48</v>
      </c>
      <c r="F18" s="37" t="s">
        <v>42</v>
      </c>
      <c r="G18" s="38">
        <v>1101130</v>
      </c>
      <c r="H18" s="38">
        <v>536555.81000000006</v>
      </c>
      <c r="I18" s="38">
        <f t="shared" si="0"/>
        <v>0.48727744226385628</v>
      </c>
    </row>
    <row r="19" spans="1:9" hidden="1">
      <c r="A19" s="37" t="s">
        <v>41</v>
      </c>
      <c r="B19" s="37" t="s">
        <v>33</v>
      </c>
      <c r="C19" s="37" t="s">
        <v>44</v>
      </c>
      <c r="D19" s="37" t="s">
        <v>46</v>
      </c>
      <c r="E19" s="37" t="s">
        <v>48</v>
      </c>
      <c r="F19" s="37" t="s">
        <v>49</v>
      </c>
      <c r="G19" s="38">
        <v>158450</v>
      </c>
      <c r="H19" s="38">
        <v>158450</v>
      </c>
      <c r="I19" s="38">
        <f t="shared" si="0"/>
        <v>1</v>
      </c>
    </row>
    <row r="20" spans="1:9" s="44" customFormat="1" ht="36">
      <c r="A20" s="83" t="s">
        <v>50</v>
      </c>
      <c r="B20" s="54" t="s">
        <v>33</v>
      </c>
      <c r="C20" s="54" t="s">
        <v>44</v>
      </c>
      <c r="D20" s="54" t="s">
        <v>46</v>
      </c>
      <c r="E20" s="54" t="s">
        <v>51</v>
      </c>
      <c r="F20" s="43"/>
      <c r="G20" s="61">
        <v>182300</v>
      </c>
      <c r="H20" s="61">
        <v>157463.51999999999</v>
      </c>
      <c r="I20" s="62">
        <f t="shared" si="0"/>
        <v>0.86376039495337353</v>
      </c>
    </row>
    <row r="21" spans="1:9" hidden="1">
      <c r="A21" s="37" t="s">
        <v>41</v>
      </c>
      <c r="B21" s="37" t="s">
        <v>33</v>
      </c>
      <c r="C21" s="37" t="s">
        <v>44</v>
      </c>
      <c r="D21" s="37" t="s">
        <v>46</v>
      </c>
      <c r="E21" s="37" t="s">
        <v>51</v>
      </c>
      <c r="F21" s="37" t="s">
        <v>42</v>
      </c>
      <c r="G21" s="38">
        <v>200000</v>
      </c>
      <c r="H21" s="38">
        <v>148671.26</v>
      </c>
      <c r="I21" s="38">
        <f t="shared" si="0"/>
        <v>0.74335630000000008</v>
      </c>
    </row>
    <row r="22" spans="1:9" ht="34.799999999999997">
      <c r="A22" s="84" t="s">
        <v>52</v>
      </c>
      <c r="B22" s="52" t="s">
        <v>33</v>
      </c>
      <c r="C22" s="52" t="s">
        <v>44</v>
      </c>
      <c r="D22" s="52" t="s">
        <v>46</v>
      </c>
      <c r="E22" s="52" t="s">
        <v>53</v>
      </c>
      <c r="F22" s="37"/>
      <c r="G22" s="57">
        <v>500</v>
      </c>
      <c r="H22" s="57">
        <v>0</v>
      </c>
      <c r="I22" s="58">
        <f t="shared" si="0"/>
        <v>0</v>
      </c>
    </row>
    <row r="23" spans="1:9" hidden="1">
      <c r="A23" s="37" t="s">
        <v>41</v>
      </c>
      <c r="B23" s="37" t="s">
        <v>33</v>
      </c>
      <c r="C23" s="37" t="s">
        <v>44</v>
      </c>
      <c r="D23" s="37" t="s">
        <v>46</v>
      </c>
      <c r="E23" s="37" t="s">
        <v>53</v>
      </c>
      <c r="F23" s="37" t="s">
        <v>42</v>
      </c>
      <c r="G23" s="38">
        <v>500</v>
      </c>
      <c r="H23" s="38">
        <v>0</v>
      </c>
      <c r="I23" s="38">
        <f t="shared" si="0"/>
        <v>0</v>
      </c>
    </row>
    <row r="24" spans="1:9" s="46" customFormat="1" ht="34.799999999999997">
      <c r="A24" s="66" t="s">
        <v>54</v>
      </c>
      <c r="B24" s="66" t="s">
        <v>33</v>
      </c>
      <c r="C24" s="66" t="s">
        <v>44</v>
      </c>
      <c r="D24" s="66" t="s">
        <v>55</v>
      </c>
      <c r="E24" s="66"/>
      <c r="F24" s="45"/>
      <c r="G24" s="67">
        <v>904661</v>
      </c>
      <c r="H24" s="67">
        <f>H25+H27</f>
        <v>827406.58000000007</v>
      </c>
      <c r="I24" s="68">
        <f t="shared" si="0"/>
        <v>0.91460401188953655</v>
      </c>
    </row>
    <row r="25" spans="1:9" s="44" customFormat="1" ht="52.2">
      <c r="A25" s="83" t="s">
        <v>56</v>
      </c>
      <c r="B25" s="54" t="s">
        <v>33</v>
      </c>
      <c r="C25" s="54" t="s">
        <v>44</v>
      </c>
      <c r="D25" s="54" t="s">
        <v>55</v>
      </c>
      <c r="E25" s="54" t="s">
        <v>57</v>
      </c>
      <c r="F25" s="43"/>
      <c r="G25" s="61">
        <v>694824</v>
      </c>
      <c r="H25" s="61">
        <v>653851.17000000004</v>
      </c>
      <c r="I25" s="62">
        <f t="shared" si="0"/>
        <v>0.94103135470277366</v>
      </c>
    </row>
    <row r="26" spans="1:9" hidden="1">
      <c r="A26" s="37" t="s">
        <v>41</v>
      </c>
      <c r="B26" s="37" t="s">
        <v>33</v>
      </c>
      <c r="C26" s="37" t="s">
        <v>44</v>
      </c>
      <c r="D26" s="37" t="s">
        <v>55</v>
      </c>
      <c r="E26" s="37" t="s">
        <v>57</v>
      </c>
      <c r="F26" s="37" t="s">
        <v>42</v>
      </c>
      <c r="G26" s="38">
        <v>694824</v>
      </c>
      <c r="H26" s="38">
        <v>415959.31</v>
      </c>
      <c r="I26" s="38">
        <f t="shared" si="0"/>
        <v>0.59865420595719199</v>
      </c>
    </row>
    <row r="27" spans="1:9" s="44" customFormat="1" ht="104.4">
      <c r="A27" s="83" t="s">
        <v>58</v>
      </c>
      <c r="B27" s="54" t="s">
        <v>33</v>
      </c>
      <c r="C27" s="54" t="s">
        <v>44</v>
      </c>
      <c r="D27" s="54" t="s">
        <v>55</v>
      </c>
      <c r="E27" s="54" t="s">
        <v>59</v>
      </c>
      <c r="F27" s="43"/>
      <c r="G27" s="61">
        <v>209837</v>
      </c>
      <c r="H27" s="61">
        <v>173555.41</v>
      </c>
      <c r="I27" s="62">
        <f t="shared" si="0"/>
        <v>0.82709631761796065</v>
      </c>
    </row>
    <row r="28" spans="1:9" hidden="1">
      <c r="A28" s="37" t="s">
        <v>41</v>
      </c>
      <c r="B28" s="37" t="s">
        <v>33</v>
      </c>
      <c r="C28" s="37" t="s">
        <v>44</v>
      </c>
      <c r="D28" s="37" t="s">
        <v>55</v>
      </c>
      <c r="E28" s="37" t="s">
        <v>59</v>
      </c>
      <c r="F28" s="37" t="s">
        <v>42</v>
      </c>
      <c r="G28" s="38">
        <v>209837</v>
      </c>
      <c r="H28" s="38">
        <v>120642.98</v>
      </c>
      <c r="I28" s="38">
        <f t="shared" si="0"/>
        <v>0.57493664129776922</v>
      </c>
    </row>
    <row r="29" spans="1:9" s="46" customFormat="1" ht="34.799999999999997">
      <c r="A29" s="66" t="s">
        <v>60</v>
      </c>
      <c r="B29" s="66" t="s">
        <v>33</v>
      </c>
      <c r="C29" s="66" t="s">
        <v>44</v>
      </c>
      <c r="D29" s="66" t="s">
        <v>61</v>
      </c>
      <c r="E29" s="66"/>
      <c r="F29" s="45"/>
      <c r="G29" s="67">
        <v>1581957</v>
      </c>
      <c r="H29" s="67">
        <f>H30+H32</f>
        <v>1211104.6500000001</v>
      </c>
      <c r="I29" s="68">
        <f t="shared" si="0"/>
        <v>0.76557368499902345</v>
      </c>
    </row>
    <row r="30" spans="1:9" s="44" customFormat="1" ht="52.2">
      <c r="A30" s="83" t="s">
        <v>56</v>
      </c>
      <c r="B30" s="54" t="s">
        <v>33</v>
      </c>
      <c r="C30" s="54" t="s">
        <v>44</v>
      </c>
      <c r="D30" s="54" t="s">
        <v>61</v>
      </c>
      <c r="E30" s="54" t="s">
        <v>57</v>
      </c>
      <c r="F30" s="43"/>
      <c r="G30" s="61">
        <v>1215021</v>
      </c>
      <c r="H30" s="61">
        <v>933264.06</v>
      </c>
      <c r="I30" s="62">
        <f t="shared" si="0"/>
        <v>0.76810529200729871</v>
      </c>
    </row>
    <row r="31" spans="1:9" hidden="1">
      <c r="A31" s="37" t="s">
        <v>41</v>
      </c>
      <c r="B31" s="37" t="s">
        <v>33</v>
      </c>
      <c r="C31" s="37" t="s">
        <v>44</v>
      </c>
      <c r="D31" s="37" t="s">
        <v>61</v>
      </c>
      <c r="E31" s="37" t="s">
        <v>57</v>
      </c>
      <c r="F31" s="37" t="s">
        <v>42</v>
      </c>
      <c r="G31" s="38">
        <v>1215021</v>
      </c>
      <c r="H31" s="38">
        <v>618694.88</v>
      </c>
      <c r="I31" s="38">
        <f t="shared" si="0"/>
        <v>0.50920509192845231</v>
      </c>
    </row>
    <row r="32" spans="1:9" s="44" customFormat="1" ht="104.4">
      <c r="A32" s="83" t="s">
        <v>58</v>
      </c>
      <c r="B32" s="54" t="s">
        <v>33</v>
      </c>
      <c r="C32" s="54" t="s">
        <v>44</v>
      </c>
      <c r="D32" s="54" t="s">
        <v>61</v>
      </c>
      <c r="E32" s="54" t="s">
        <v>59</v>
      </c>
      <c r="F32" s="43"/>
      <c r="G32" s="61">
        <v>366936</v>
      </c>
      <c r="H32" s="61">
        <v>277840.59000000003</v>
      </c>
      <c r="I32" s="62">
        <f t="shared" si="0"/>
        <v>0.75719087252272888</v>
      </c>
    </row>
    <row r="33" spans="1:9" hidden="1">
      <c r="A33" s="37" t="s">
        <v>41</v>
      </c>
      <c r="B33" s="37" t="s">
        <v>33</v>
      </c>
      <c r="C33" s="37" t="s">
        <v>44</v>
      </c>
      <c r="D33" s="37" t="s">
        <v>61</v>
      </c>
      <c r="E33" s="37" t="s">
        <v>59</v>
      </c>
      <c r="F33" s="37" t="s">
        <v>42</v>
      </c>
      <c r="G33" s="38">
        <v>366936</v>
      </c>
      <c r="H33" s="38">
        <v>185885.21</v>
      </c>
      <c r="I33" s="38">
        <f t="shared" si="0"/>
        <v>0.50658755205267403</v>
      </c>
    </row>
    <row r="34" spans="1:9" s="46" customFormat="1" ht="52.2">
      <c r="A34" s="66" t="s">
        <v>62</v>
      </c>
      <c r="B34" s="66" t="s">
        <v>33</v>
      </c>
      <c r="C34" s="66" t="s">
        <v>44</v>
      </c>
      <c r="D34" s="66" t="s">
        <v>63</v>
      </c>
      <c r="E34" s="66"/>
      <c r="F34" s="45"/>
      <c r="G34" s="67">
        <v>602989</v>
      </c>
      <c r="H34" s="67">
        <f>H35+H37</f>
        <v>301967.71000000002</v>
      </c>
      <c r="I34" s="68">
        <f t="shared" si="0"/>
        <v>0.50078477385159603</v>
      </c>
    </row>
    <row r="35" spans="1:9" s="44" customFormat="1" ht="52.2">
      <c r="A35" s="83" t="s">
        <v>56</v>
      </c>
      <c r="B35" s="54" t="s">
        <v>33</v>
      </c>
      <c r="C35" s="54" t="s">
        <v>44</v>
      </c>
      <c r="D35" s="54" t="s">
        <v>63</v>
      </c>
      <c r="E35" s="54" t="s">
        <v>57</v>
      </c>
      <c r="F35" s="43"/>
      <c r="G35" s="61">
        <v>463125</v>
      </c>
      <c r="H35" s="61">
        <v>231678.91</v>
      </c>
      <c r="I35" s="62">
        <f t="shared" si="0"/>
        <v>0.50025135762483131</v>
      </c>
    </row>
    <row r="36" spans="1:9" hidden="1">
      <c r="A36" s="37" t="s">
        <v>41</v>
      </c>
      <c r="B36" s="37" t="s">
        <v>33</v>
      </c>
      <c r="C36" s="37" t="s">
        <v>44</v>
      </c>
      <c r="D36" s="37" t="s">
        <v>63</v>
      </c>
      <c r="E36" s="37" t="s">
        <v>57</v>
      </c>
      <c r="F36" s="37" t="s">
        <v>42</v>
      </c>
      <c r="G36" s="38">
        <v>463125</v>
      </c>
      <c r="H36" s="38">
        <v>189174</v>
      </c>
      <c r="I36" s="38">
        <f t="shared" si="0"/>
        <v>0.40847287449392711</v>
      </c>
    </row>
    <row r="37" spans="1:9" s="44" customFormat="1" ht="104.4">
      <c r="A37" s="83" t="s">
        <v>58</v>
      </c>
      <c r="B37" s="54" t="s">
        <v>33</v>
      </c>
      <c r="C37" s="54" t="s">
        <v>44</v>
      </c>
      <c r="D37" s="54" t="s">
        <v>63</v>
      </c>
      <c r="E37" s="54" t="s">
        <v>59</v>
      </c>
      <c r="F37" s="43"/>
      <c r="G37" s="61">
        <v>139864</v>
      </c>
      <c r="H37" s="61">
        <v>70288.800000000003</v>
      </c>
      <c r="I37" s="62">
        <f t="shared" si="0"/>
        <v>0.50255104959103136</v>
      </c>
    </row>
    <row r="38" spans="1:9" hidden="1">
      <c r="A38" s="37" t="s">
        <v>41</v>
      </c>
      <c r="B38" s="37" t="s">
        <v>33</v>
      </c>
      <c r="C38" s="37" t="s">
        <v>44</v>
      </c>
      <c r="D38" s="37" t="s">
        <v>63</v>
      </c>
      <c r="E38" s="37" t="s">
        <v>59</v>
      </c>
      <c r="F38" s="37" t="s">
        <v>42</v>
      </c>
      <c r="G38" s="38">
        <v>139864</v>
      </c>
      <c r="H38" s="38">
        <v>57452.31</v>
      </c>
      <c r="I38" s="38">
        <f t="shared" si="0"/>
        <v>0.4107726791740548</v>
      </c>
    </row>
    <row r="39" spans="1:9" ht="17.399999999999999">
      <c r="A39" s="53" t="s">
        <v>64</v>
      </c>
      <c r="B39" s="53" t="s">
        <v>33</v>
      </c>
      <c r="C39" s="53" t="s">
        <v>65</v>
      </c>
      <c r="D39" s="53"/>
      <c r="E39" s="53"/>
      <c r="F39" s="42"/>
      <c r="G39" s="59">
        <v>22000</v>
      </c>
      <c r="H39" s="59">
        <v>0</v>
      </c>
      <c r="I39" s="60">
        <f t="shared" si="0"/>
        <v>0</v>
      </c>
    </row>
    <row r="40" spans="1:9" ht="34.799999999999997">
      <c r="A40" s="66" t="s">
        <v>66</v>
      </c>
      <c r="B40" s="52" t="s">
        <v>33</v>
      </c>
      <c r="C40" s="52" t="s">
        <v>65</v>
      </c>
      <c r="D40" s="52" t="s">
        <v>67</v>
      </c>
      <c r="E40" s="52"/>
      <c r="F40" s="37"/>
      <c r="G40" s="57">
        <v>22000</v>
      </c>
      <c r="H40" s="57">
        <v>0</v>
      </c>
      <c r="I40" s="58">
        <f t="shared" si="0"/>
        <v>0</v>
      </c>
    </row>
    <row r="41" spans="1:9" s="44" customFormat="1" ht="36">
      <c r="A41" s="83" t="s">
        <v>68</v>
      </c>
      <c r="B41" s="54" t="s">
        <v>33</v>
      </c>
      <c r="C41" s="54" t="s">
        <v>65</v>
      </c>
      <c r="D41" s="54" t="s">
        <v>67</v>
      </c>
      <c r="E41" s="54" t="s">
        <v>69</v>
      </c>
      <c r="F41" s="43"/>
      <c r="G41" s="61">
        <v>22000</v>
      </c>
      <c r="H41" s="61">
        <v>0</v>
      </c>
      <c r="I41" s="62">
        <f t="shared" si="0"/>
        <v>0</v>
      </c>
    </row>
    <row r="42" spans="1:9" hidden="1">
      <c r="A42" s="37" t="s">
        <v>41</v>
      </c>
      <c r="B42" s="37" t="s">
        <v>33</v>
      </c>
      <c r="C42" s="37" t="s">
        <v>65</v>
      </c>
      <c r="D42" s="37" t="s">
        <v>67</v>
      </c>
      <c r="E42" s="37" t="s">
        <v>69</v>
      </c>
      <c r="F42" s="37" t="s">
        <v>42</v>
      </c>
      <c r="G42" s="38">
        <v>22000</v>
      </c>
      <c r="H42" s="38">
        <v>0</v>
      </c>
      <c r="I42" s="38">
        <f t="shared" si="0"/>
        <v>0</v>
      </c>
    </row>
    <row r="43" spans="1:9" ht="34.799999999999997">
      <c r="A43" s="53" t="s">
        <v>70</v>
      </c>
      <c r="B43" s="53" t="s">
        <v>33</v>
      </c>
      <c r="C43" s="53" t="s">
        <v>71</v>
      </c>
      <c r="D43" s="53"/>
      <c r="E43" s="53"/>
      <c r="F43" s="42"/>
      <c r="G43" s="59">
        <f>G44</f>
        <v>177100</v>
      </c>
      <c r="H43" s="59">
        <f>H44</f>
        <v>146546</v>
      </c>
      <c r="I43" s="60">
        <f t="shared" si="0"/>
        <v>0.82747600225861095</v>
      </c>
    </row>
    <row r="44" spans="1:9" ht="52.2">
      <c r="A44" s="66" t="s">
        <v>72</v>
      </c>
      <c r="B44" s="52" t="s">
        <v>33</v>
      </c>
      <c r="C44" s="52" t="s">
        <v>71</v>
      </c>
      <c r="D44" s="52" t="s">
        <v>73</v>
      </c>
      <c r="E44" s="52"/>
      <c r="F44" s="37"/>
      <c r="G44" s="57">
        <f>G45+G47</f>
        <v>177100</v>
      </c>
      <c r="H44" s="57">
        <f>H45+H47</f>
        <v>146546</v>
      </c>
      <c r="I44" s="58">
        <f t="shared" si="0"/>
        <v>0.82747600225861095</v>
      </c>
    </row>
    <row r="45" spans="1:9" s="44" customFormat="1" ht="36">
      <c r="A45" s="83" t="s">
        <v>47</v>
      </c>
      <c r="B45" s="54" t="s">
        <v>33</v>
      </c>
      <c r="C45" s="54" t="s">
        <v>71</v>
      </c>
      <c r="D45" s="54" t="s">
        <v>73</v>
      </c>
      <c r="E45" s="54" t="s">
        <v>48</v>
      </c>
      <c r="F45" s="43"/>
      <c r="G45" s="61">
        <v>174640</v>
      </c>
      <c r="H45" s="61">
        <v>144086</v>
      </c>
      <c r="I45" s="62">
        <f t="shared" si="0"/>
        <v>0.82504580852038478</v>
      </c>
    </row>
    <row r="46" spans="1:9" hidden="1">
      <c r="A46" s="37" t="s">
        <v>41</v>
      </c>
      <c r="B46" s="37" t="s">
        <v>33</v>
      </c>
      <c r="C46" s="37" t="s">
        <v>71</v>
      </c>
      <c r="D46" s="37" t="s">
        <v>73</v>
      </c>
      <c r="E46" s="37" t="s">
        <v>48</v>
      </c>
      <c r="F46" s="37" t="s">
        <v>42</v>
      </c>
      <c r="G46" s="38">
        <v>227540</v>
      </c>
      <c r="H46" s="38">
        <v>111986</v>
      </c>
      <c r="I46" s="38">
        <f t="shared" si="0"/>
        <v>0.49215962028654303</v>
      </c>
    </row>
    <row r="47" spans="1:9" s="44" customFormat="1" ht="36">
      <c r="A47" s="83" t="s">
        <v>52</v>
      </c>
      <c r="B47" s="54" t="s">
        <v>33</v>
      </c>
      <c r="C47" s="54" t="s">
        <v>71</v>
      </c>
      <c r="D47" s="54" t="s">
        <v>73</v>
      </c>
      <c r="E47" s="54" t="s">
        <v>53</v>
      </c>
      <c r="F47" s="43"/>
      <c r="G47" s="61">
        <v>2460</v>
      </c>
      <c r="H47" s="61">
        <v>2460</v>
      </c>
      <c r="I47" s="62">
        <f t="shared" si="0"/>
        <v>1</v>
      </c>
    </row>
    <row r="48" spans="1:9" hidden="1">
      <c r="A48" s="37" t="s">
        <v>41</v>
      </c>
      <c r="B48" s="37" t="s">
        <v>33</v>
      </c>
      <c r="C48" s="37" t="s">
        <v>71</v>
      </c>
      <c r="D48" s="37" t="s">
        <v>73</v>
      </c>
      <c r="E48" s="37" t="s">
        <v>53</v>
      </c>
      <c r="F48" s="37" t="s">
        <v>42</v>
      </c>
      <c r="G48" s="38">
        <v>2460</v>
      </c>
      <c r="H48" s="38">
        <v>2460</v>
      </c>
      <c r="I48" s="38">
        <f t="shared" si="0"/>
        <v>1</v>
      </c>
    </row>
    <row r="49" spans="1:9" ht="34.799999999999997">
      <c r="A49" s="53" t="s">
        <v>74</v>
      </c>
      <c r="B49" s="53" t="s">
        <v>33</v>
      </c>
      <c r="C49" s="53" t="s">
        <v>75</v>
      </c>
      <c r="D49" s="53"/>
      <c r="E49" s="53"/>
      <c r="F49" s="42"/>
      <c r="G49" s="59">
        <v>134544</v>
      </c>
      <c r="H49" s="59">
        <f>H50</f>
        <v>67451.05</v>
      </c>
      <c r="I49" s="60">
        <f t="shared" si="0"/>
        <v>0.50133079141396131</v>
      </c>
    </row>
    <row r="50" spans="1:9" ht="69.599999999999994">
      <c r="A50" s="66" t="s">
        <v>76</v>
      </c>
      <c r="B50" s="52" t="s">
        <v>33</v>
      </c>
      <c r="C50" s="52" t="s">
        <v>75</v>
      </c>
      <c r="D50" s="52" t="s">
        <v>77</v>
      </c>
      <c r="E50" s="52"/>
      <c r="F50" s="37"/>
      <c r="G50" s="57">
        <v>134544</v>
      </c>
      <c r="H50" s="57">
        <f>H51+H53</f>
        <v>67451.05</v>
      </c>
      <c r="I50" s="58">
        <f t="shared" si="0"/>
        <v>0.50133079141396131</v>
      </c>
    </row>
    <row r="51" spans="1:9" s="44" customFormat="1" ht="52.2">
      <c r="A51" s="83" t="s">
        <v>56</v>
      </c>
      <c r="B51" s="54" t="s">
        <v>33</v>
      </c>
      <c r="C51" s="54" t="s">
        <v>75</v>
      </c>
      <c r="D51" s="54" t="s">
        <v>77</v>
      </c>
      <c r="E51" s="54" t="s">
        <v>57</v>
      </c>
      <c r="F51" s="43"/>
      <c r="G51" s="61">
        <v>69498</v>
      </c>
      <c r="H51" s="61">
        <v>51816.39</v>
      </c>
      <c r="I51" s="62">
        <f t="shared" si="0"/>
        <v>0.74558102391435721</v>
      </c>
    </row>
    <row r="52" spans="1:9" ht="52.8" hidden="1">
      <c r="A52" s="37" t="s">
        <v>41</v>
      </c>
      <c r="B52" s="37" t="s">
        <v>33</v>
      </c>
      <c r="C52" s="37" t="s">
        <v>75</v>
      </c>
      <c r="D52" s="37" t="s">
        <v>77</v>
      </c>
      <c r="E52" s="37" t="s">
        <v>57</v>
      </c>
      <c r="F52" s="37" t="s">
        <v>78</v>
      </c>
      <c r="G52" s="38">
        <v>69498</v>
      </c>
      <c r="H52" s="38">
        <v>34542.870000000003</v>
      </c>
      <c r="I52" s="38">
        <f t="shared" si="0"/>
        <v>0.49703401536734876</v>
      </c>
    </row>
    <row r="53" spans="1:9" s="44" customFormat="1" ht="104.4">
      <c r="A53" s="83" t="s">
        <v>58</v>
      </c>
      <c r="B53" s="54" t="s">
        <v>33</v>
      </c>
      <c r="C53" s="54" t="s">
        <v>75</v>
      </c>
      <c r="D53" s="54" t="s">
        <v>77</v>
      </c>
      <c r="E53" s="54" t="s">
        <v>59</v>
      </c>
      <c r="F53" s="43"/>
      <c r="G53" s="61">
        <v>20988</v>
      </c>
      <c r="H53" s="61">
        <v>15634.66</v>
      </c>
      <c r="I53" s="62">
        <f t="shared" si="0"/>
        <v>0.74493329521631413</v>
      </c>
    </row>
    <row r="54" spans="1:9" ht="52.8" hidden="1">
      <c r="A54" s="37" t="s">
        <v>41</v>
      </c>
      <c r="B54" s="37" t="s">
        <v>33</v>
      </c>
      <c r="C54" s="37" t="s">
        <v>75</v>
      </c>
      <c r="D54" s="37" t="s">
        <v>77</v>
      </c>
      <c r="E54" s="37" t="s">
        <v>59</v>
      </c>
      <c r="F54" s="37" t="s">
        <v>78</v>
      </c>
      <c r="G54" s="38">
        <v>20988</v>
      </c>
      <c r="H54" s="38">
        <v>10421.620000000001</v>
      </c>
      <c r="I54" s="38">
        <f t="shared" si="0"/>
        <v>0.49655136268343819</v>
      </c>
    </row>
    <row r="55" spans="1:9" s="44" customFormat="1" ht="36">
      <c r="A55" s="83" t="s">
        <v>47</v>
      </c>
      <c r="B55" s="54" t="s">
        <v>33</v>
      </c>
      <c r="C55" s="54" t="s">
        <v>75</v>
      </c>
      <c r="D55" s="54" t="s">
        <v>77</v>
      </c>
      <c r="E55" s="54" t="s">
        <v>48</v>
      </c>
      <c r="F55" s="43"/>
      <c r="G55" s="61">
        <v>30058</v>
      </c>
      <c r="H55" s="61">
        <v>0</v>
      </c>
      <c r="I55" s="62">
        <f t="shared" si="0"/>
        <v>0</v>
      </c>
    </row>
    <row r="56" spans="1:9" ht="52.8" hidden="1">
      <c r="A56" s="37" t="s">
        <v>41</v>
      </c>
      <c r="B56" s="37" t="s">
        <v>33</v>
      </c>
      <c r="C56" s="37" t="s">
        <v>75</v>
      </c>
      <c r="D56" s="37" t="s">
        <v>77</v>
      </c>
      <c r="E56" s="37" t="s">
        <v>48</v>
      </c>
      <c r="F56" s="37" t="s">
        <v>78</v>
      </c>
      <c r="G56" s="38">
        <v>30058</v>
      </c>
      <c r="H56" s="38">
        <v>0</v>
      </c>
      <c r="I56" s="38">
        <f t="shared" si="0"/>
        <v>0</v>
      </c>
    </row>
    <row r="57" spans="1:9" s="44" customFormat="1" ht="36">
      <c r="A57" s="83" t="s">
        <v>50</v>
      </c>
      <c r="B57" s="54" t="s">
        <v>33</v>
      </c>
      <c r="C57" s="54" t="s">
        <v>75</v>
      </c>
      <c r="D57" s="54" t="s">
        <v>77</v>
      </c>
      <c r="E57" s="54" t="s">
        <v>51</v>
      </c>
      <c r="F57" s="43"/>
      <c r="G57" s="61">
        <v>14000</v>
      </c>
      <c r="H57" s="61">
        <v>0</v>
      </c>
      <c r="I57" s="62">
        <f t="shared" si="0"/>
        <v>0</v>
      </c>
    </row>
    <row r="58" spans="1:9" ht="52.8" hidden="1">
      <c r="A58" s="37" t="s">
        <v>41</v>
      </c>
      <c r="B58" s="37" t="s">
        <v>33</v>
      </c>
      <c r="C58" s="37" t="s">
        <v>75</v>
      </c>
      <c r="D58" s="37" t="s">
        <v>77</v>
      </c>
      <c r="E58" s="37" t="s">
        <v>51</v>
      </c>
      <c r="F58" s="37" t="s">
        <v>78</v>
      </c>
      <c r="G58" s="38">
        <v>14000</v>
      </c>
      <c r="H58" s="38">
        <v>0</v>
      </c>
      <c r="I58" s="38">
        <f t="shared" si="0"/>
        <v>0</v>
      </c>
    </row>
    <row r="59" spans="1:9" ht="17.399999999999999">
      <c r="A59" s="53" t="s">
        <v>79</v>
      </c>
      <c r="B59" s="53" t="s">
        <v>33</v>
      </c>
      <c r="C59" s="53" t="s">
        <v>80</v>
      </c>
      <c r="D59" s="53"/>
      <c r="E59" s="53"/>
      <c r="F59" s="42"/>
      <c r="G59" s="59">
        <v>640000</v>
      </c>
      <c r="H59" s="59">
        <f>H60+H63+H67</f>
        <v>362729.85</v>
      </c>
      <c r="I59" s="60">
        <f t="shared" si="0"/>
        <v>0.56676539062499998</v>
      </c>
    </row>
    <row r="60" spans="1:9" ht="34.799999999999997">
      <c r="A60" s="66" t="s">
        <v>81</v>
      </c>
      <c r="B60" s="52" t="s">
        <v>33</v>
      </c>
      <c r="C60" s="52" t="s">
        <v>80</v>
      </c>
      <c r="D60" s="52" t="s">
        <v>82</v>
      </c>
      <c r="E60" s="52"/>
      <c r="F60" s="37"/>
      <c r="G60" s="57">
        <v>368300</v>
      </c>
      <c r="H60" s="57">
        <v>185000</v>
      </c>
      <c r="I60" s="58">
        <f t="shared" si="0"/>
        <v>0.50230790116752644</v>
      </c>
    </row>
    <row r="61" spans="1:9" ht="34.799999999999997">
      <c r="A61" s="66" t="s">
        <v>47</v>
      </c>
      <c r="B61" s="52" t="s">
        <v>33</v>
      </c>
      <c r="C61" s="52" t="s">
        <v>80</v>
      </c>
      <c r="D61" s="52" t="s">
        <v>82</v>
      </c>
      <c r="E61" s="52" t="s">
        <v>48</v>
      </c>
      <c r="F61" s="37"/>
      <c r="G61" s="57">
        <v>368300</v>
      </c>
      <c r="H61" s="57">
        <v>185000</v>
      </c>
      <c r="I61" s="58">
        <f t="shared" si="0"/>
        <v>0.50230790116752644</v>
      </c>
    </row>
    <row r="62" spans="1:9" hidden="1">
      <c r="A62" s="37" t="s">
        <v>41</v>
      </c>
      <c r="B62" s="37" t="s">
        <v>33</v>
      </c>
      <c r="C62" s="37" t="s">
        <v>80</v>
      </c>
      <c r="D62" s="37" t="s">
        <v>82</v>
      </c>
      <c r="E62" s="37" t="s">
        <v>48</v>
      </c>
      <c r="F62" s="37" t="s">
        <v>42</v>
      </c>
      <c r="G62" s="38">
        <v>368300</v>
      </c>
      <c r="H62" s="38">
        <v>185000</v>
      </c>
      <c r="I62" s="38">
        <f t="shared" si="0"/>
        <v>0.50230790116752644</v>
      </c>
    </row>
    <row r="63" spans="1:9" ht="34.799999999999997">
      <c r="A63" s="66" t="s">
        <v>83</v>
      </c>
      <c r="B63" s="52" t="s">
        <v>33</v>
      </c>
      <c r="C63" s="52" t="s">
        <v>80</v>
      </c>
      <c r="D63" s="52" t="s">
        <v>84</v>
      </c>
      <c r="E63" s="52"/>
      <c r="F63" s="37"/>
      <c r="G63" s="57">
        <v>231700</v>
      </c>
      <c r="H63" s="57">
        <f>H64</f>
        <v>145729.85</v>
      </c>
      <c r="I63" s="58">
        <f t="shared" si="0"/>
        <v>0.6289592145015106</v>
      </c>
    </row>
    <row r="64" spans="1:9" ht="34.799999999999997">
      <c r="A64" s="66" t="s">
        <v>47</v>
      </c>
      <c r="B64" s="52" t="s">
        <v>33</v>
      </c>
      <c r="C64" s="52" t="s">
        <v>80</v>
      </c>
      <c r="D64" s="52" t="s">
        <v>84</v>
      </c>
      <c r="E64" s="52" t="s">
        <v>48</v>
      </c>
      <c r="F64" s="37"/>
      <c r="G64" s="57">
        <v>231700</v>
      </c>
      <c r="H64" s="57">
        <v>145729.85</v>
      </c>
      <c r="I64" s="58">
        <f t="shared" si="0"/>
        <v>0.6289592145015106</v>
      </c>
    </row>
    <row r="65" spans="1:9" hidden="1">
      <c r="A65" s="37" t="s">
        <v>41</v>
      </c>
      <c r="B65" s="37" t="s">
        <v>33</v>
      </c>
      <c r="C65" s="37" t="s">
        <v>80</v>
      </c>
      <c r="D65" s="37" t="s">
        <v>84</v>
      </c>
      <c r="E65" s="37" t="s">
        <v>48</v>
      </c>
      <c r="F65" s="37" t="s">
        <v>42</v>
      </c>
      <c r="G65" s="38">
        <v>229700</v>
      </c>
      <c r="H65" s="38">
        <v>96940.85</v>
      </c>
      <c r="I65" s="38">
        <f t="shared" si="0"/>
        <v>0.42203243360905529</v>
      </c>
    </row>
    <row r="66" spans="1:9" hidden="1">
      <c r="A66" s="37" t="s">
        <v>41</v>
      </c>
      <c r="B66" s="37" t="s">
        <v>33</v>
      </c>
      <c r="C66" s="37" t="s">
        <v>80</v>
      </c>
      <c r="D66" s="37" t="s">
        <v>84</v>
      </c>
      <c r="E66" s="37" t="s">
        <v>48</v>
      </c>
      <c r="F66" s="37" t="s">
        <v>49</v>
      </c>
      <c r="G66" s="38">
        <v>2000</v>
      </c>
      <c r="H66" s="38">
        <v>2000</v>
      </c>
      <c r="I66" s="38">
        <f t="shared" si="0"/>
        <v>1</v>
      </c>
    </row>
    <row r="67" spans="1:9" ht="34.799999999999997">
      <c r="A67" s="66" t="s">
        <v>85</v>
      </c>
      <c r="B67" s="52" t="s">
        <v>33</v>
      </c>
      <c r="C67" s="52" t="s">
        <v>80</v>
      </c>
      <c r="D67" s="52" t="s">
        <v>86</v>
      </c>
      <c r="E67" s="52"/>
      <c r="F67" s="37"/>
      <c r="G67" s="57">
        <v>40000</v>
      </c>
      <c r="H67" s="57">
        <v>32000</v>
      </c>
      <c r="I67" s="58">
        <f t="shared" si="0"/>
        <v>0.8</v>
      </c>
    </row>
    <row r="68" spans="1:9" ht="34.799999999999997">
      <c r="A68" s="66" t="s">
        <v>47</v>
      </c>
      <c r="B68" s="52" t="s">
        <v>33</v>
      </c>
      <c r="C68" s="52" t="s">
        <v>80</v>
      </c>
      <c r="D68" s="52" t="s">
        <v>86</v>
      </c>
      <c r="E68" s="52" t="s">
        <v>48</v>
      </c>
      <c r="F68" s="37"/>
      <c r="G68" s="57">
        <v>40000</v>
      </c>
      <c r="H68" s="57">
        <v>32000</v>
      </c>
      <c r="I68" s="58">
        <f t="shared" si="0"/>
        <v>0.8</v>
      </c>
    </row>
    <row r="69" spans="1:9" hidden="1">
      <c r="A69" s="37" t="s">
        <v>41</v>
      </c>
      <c r="B69" s="37" t="s">
        <v>33</v>
      </c>
      <c r="C69" s="37" t="s">
        <v>80</v>
      </c>
      <c r="D69" s="37" t="s">
        <v>86</v>
      </c>
      <c r="E69" s="37" t="s">
        <v>48</v>
      </c>
      <c r="F69" s="37" t="s">
        <v>42</v>
      </c>
      <c r="G69" s="38">
        <v>40000</v>
      </c>
      <c r="H69" s="38">
        <v>32000</v>
      </c>
      <c r="I69" s="38">
        <f t="shared" si="0"/>
        <v>0.8</v>
      </c>
    </row>
    <row r="70" spans="1:9" ht="17.399999999999999">
      <c r="A70" s="53" t="s">
        <v>185</v>
      </c>
      <c r="B70" s="53" t="s">
        <v>33</v>
      </c>
      <c r="C70" s="78" t="s">
        <v>186</v>
      </c>
      <c r="D70" s="53"/>
      <c r="E70" s="53"/>
      <c r="F70" s="37"/>
      <c r="G70" s="86">
        <f>G71+G81</f>
        <v>3768371.56</v>
      </c>
      <c r="H70" s="86">
        <f>H71+H81</f>
        <v>2736329.81</v>
      </c>
      <c r="I70" s="60">
        <f t="shared" si="0"/>
        <v>0.72613057561659344</v>
      </c>
    </row>
    <row r="71" spans="1:9" ht="34.799999999999997">
      <c r="A71" s="79" t="s">
        <v>87</v>
      </c>
      <c r="B71" s="79" t="s">
        <v>33</v>
      </c>
      <c r="C71" s="79" t="s">
        <v>88</v>
      </c>
      <c r="D71" s="79"/>
      <c r="E71" s="79"/>
      <c r="F71" s="42"/>
      <c r="G71" s="80">
        <f>G72+G78</f>
        <v>3358371.56</v>
      </c>
      <c r="H71" s="80">
        <f>H72+H78</f>
        <v>2708829.81</v>
      </c>
      <c r="I71" s="81">
        <f t="shared" si="0"/>
        <v>0.80659026602762207</v>
      </c>
    </row>
    <row r="72" spans="1:9" ht="52.2">
      <c r="A72" s="66" t="s">
        <v>89</v>
      </c>
      <c r="B72" s="52" t="s">
        <v>33</v>
      </c>
      <c r="C72" s="52" t="s">
        <v>88</v>
      </c>
      <c r="D72" s="52" t="s">
        <v>90</v>
      </c>
      <c r="E72" s="52"/>
      <c r="F72" s="37"/>
      <c r="G72" s="57">
        <f>G73</f>
        <v>545750</v>
      </c>
      <c r="H72" s="57">
        <v>305250</v>
      </c>
      <c r="I72" s="58">
        <f t="shared" si="0"/>
        <v>0.55932203389830504</v>
      </c>
    </row>
    <row r="73" spans="1:9" s="44" customFormat="1" ht="36">
      <c r="A73" s="83" t="s">
        <v>47</v>
      </c>
      <c r="B73" s="54" t="s">
        <v>33</v>
      </c>
      <c r="C73" s="54" t="s">
        <v>88</v>
      </c>
      <c r="D73" s="54" t="s">
        <v>90</v>
      </c>
      <c r="E73" s="54" t="s">
        <v>48</v>
      </c>
      <c r="F73" s="37"/>
      <c r="G73" s="61">
        <v>545750</v>
      </c>
      <c r="H73" s="61">
        <v>305250</v>
      </c>
      <c r="I73" s="62">
        <f t="shared" si="0"/>
        <v>0.55932203389830504</v>
      </c>
    </row>
    <row r="74" spans="1:9" hidden="1">
      <c r="A74" s="37" t="s">
        <v>41</v>
      </c>
      <c r="B74" s="37" t="s">
        <v>33</v>
      </c>
      <c r="C74" s="37" t="s">
        <v>88</v>
      </c>
      <c r="D74" s="37" t="s">
        <v>90</v>
      </c>
      <c r="E74" s="37" t="s">
        <v>48</v>
      </c>
      <c r="F74" s="37" t="s">
        <v>91</v>
      </c>
      <c r="G74" s="38">
        <v>600000</v>
      </c>
      <c r="H74" s="38">
        <v>305250</v>
      </c>
      <c r="I74" s="38">
        <f t="shared" si="0"/>
        <v>0.50875000000000004</v>
      </c>
    </row>
    <row r="75" spans="1:9" ht="52.2">
      <c r="A75" s="66" t="s">
        <v>92</v>
      </c>
      <c r="B75" s="52" t="s">
        <v>33</v>
      </c>
      <c r="C75" s="52" t="s">
        <v>88</v>
      </c>
      <c r="D75" s="52" t="s">
        <v>93</v>
      </c>
      <c r="E75" s="52"/>
      <c r="F75" s="37"/>
      <c r="G75" s="57">
        <v>0</v>
      </c>
      <c r="H75" s="57">
        <v>0</v>
      </c>
      <c r="I75" s="58">
        <v>0</v>
      </c>
    </row>
    <row r="76" spans="1:9" ht="34.799999999999997">
      <c r="A76" s="84" t="s">
        <v>47</v>
      </c>
      <c r="B76" s="52" t="s">
        <v>33</v>
      </c>
      <c r="C76" s="52" t="s">
        <v>88</v>
      </c>
      <c r="D76" s="52" t="s">
        <v>93</v>
      </c>
      <c r="E76" s="52" t="s">
        <v>48</v>
      </c>
      <c r="F76" s="37"/>
      <c r="G76" s="57">
        <v>0</v>
      </c>
      <c r="H76" s="57">
        <v>0</v>
      </c>
      <c r="I76" s="58">
        <v>0</v>
      </c>
    </row>
    <row r="77" spans="1:9" hidden="1">
      <c r="A77" s="37" t="s">
        <v>41</v>
      </c>
      <c r="B77" s="37" t="s">
        <v>33</v>
      </c>
      <c r="C77" s="37" t="s">
        <v>88</v>
      </c>
      <c r="D77" s="37" t="s">
        <v>93</v>
      </c>
      <c r="E77" s="37" t="s">
        <v>48</v>
      </c>
      <c r="F77" s="37" t="s">
        <v>91</v>
      </c>
      <c r="G77" s="38">
        <v>100000</v>
      </c>
      <c r="H77" s="38">
        <v>0</v>
      </c>
      <c r="I77" s="38">
        <f t="shared" ref="I77:I142" si="1">H77/G77</f>
        <v>0</v>
      </c>
    </row>
    <row r="78" spans="1:9" ht="52.2">
      <c r="A78" s="66" t="s">
        <v>94</v>
      </c>
      <c r="B78" s="52" t="s">
        <v>33</v>
      </c>
      <c r="C78" s="52" t="s">
        <v>88</v>
      </c>
      <c r="D78" s="52" t="s">
        <v>95</v>
      </c>
      <c r="E78" s="52"/>
      <c r="F78" s="37"/>
      <c r="G78" s="57">
        <f>G79</f>
        <v>2812621.56</v>
      </c>
      <c r="H78" s="57">
        <f>H79</f>
        <v>2403579.81</v>
      </c>
      <c r="I78" s="58">
        <f t="shared" si="1"/>
        <v>0.85456921904559391</v>
      </c>
    </row>
    <row r="79" spans="1:9" s="44" customFormat="1" ht="36">
      <c r="A79" s="83" t="s">
        <v>47</v>
      </c>
      <c r="B79" s="54" t="s">
        <v>33</v>
      </c>
      <c r="C79" s="54" t="s">
        <v>88</v>
      </c>
      <c r="D79" s="54" t="s">
        <v>95</v>
      </c>
      <c r="E79" s="54" t="s">
        <v>48</v>
      </c>
      <c r="F79" s="37"/>
      <c r="G79" s="61">
        <v>2812621.56</v>
      </c>
      <c r="H79" s="61">
        <v>2403579.81</v>
      </c>
      <c r="I79" s="62">
        <f t="shared" si="1"/>
        <v>0.85456921904559391</v>
      </c>
    </row>
    <row r="80" spans="1:9" hidden="1">
      <c r="A80" s="37" t="s">
        <v>41</v>
      </c>
      <c r="B80" s="37" t="s">
        <v>33</v>
      </c>
      <c r="C80" s="37" t="s">
        <v>88</v>
      </c>
      <c r="D80" s="37" t="s">
        <v>95</v>
      </c>
      <c r="E80" s="37" t="s">
        <v>48</v>
      </c>
      <c r="F80" s="37" t="s">
        <v>91</v>
      </c>
      <c r="G80" s="38">
        <v>2658371.56</v>
      </c>
      <c r="H80" s="38">
        <v>0</v>
      </c>
      <c r="I80" s="38">
        <f t="shared" si="1"/>
        <v>0</v>
      </c>
    </row>
    <row r="81" spans="1:9" ht="34.799999999999997">
      <c r="A81" s="53" t="s">
        <v>96</v>
      </c>
      <c r="B81" s="53" t="s">
        <v>33</v>
      </c>
      <c r="C81" s="53" t="s">
        <v>97</v>
      </c>
      <c r="D81" s="53"/>
      <c r="E81" s="53"/>
      <c r="F81" s="37"/>
      <c r="G81" s="59">
        <v>410000</v>
      </c>
      <c r="H81" s="59">
        <f>H82</f>
        <v>27500</v>
      </c>
      <c r="I81" s="60">
        <f t="shared" si="1"/>
        <v>6.7073170731707321E-2</v>
      </c>
    </row>
    <row r="82" spans="1:9" ht="52.2">
      <c r="A82" s="66" t="s">
        <v>98</v>
      </c>
      <c r="B82" s="52" t="s">
        <v>33</v>
      </c>
      <c r="C82" s="52" t="s">
        <v>97</v>
      </c>
      <c r="D82" s="52" t="s">
        <v>99</v>
      </c>
      <c r="E82" s="52"/>
      <c r="F82" s="37"/>
      <c r="G82" s="57">
        <v>410000</v>
      </c>
      <c r="H82" s="57">
        <f>H83</f>
        <v>27500</v>
      </c>
      <c r="I82" s="58">
        <f t="shared" si="1"/>
        <v>6.7073170731707321E-2</v>
      </c>
    </row>
    <row r="83" spans="1:9" s="44" customFormat="1" ht="36">
      <c r="A83" s="83" t="s">
        <v>47</v>
      </c>
      <c r="B83" s="54" t="s">
        <v>33</v>
      </c>
      <c r="C83" s="54" t="s">
        <v>97</v>
      </c>
      <c r="D83" s="54" t="s">
        <v>99</v>
      </c>
      <c r="E83" s="54" t="s">
        <v>48</v>
      </c>
      <c r="F83" s="37"/>
      <c r="G83" s="61">
        <v>410000</v>
      </c>
      <c r="H83" s="61">
        <v>27500</v>
      </c>
      <c r="I83" s="62">
        <f t="shared" si="1"/>
        <v>6.7073170731707321E-2</v>
      </c>
    </row>
    <row r="84" spans="1:9" hidden="1">
      <c r="A84" s="37" t="s">
        <v>41</v>
      </c>
      <c r="B84" s="37" t="s">
        <v>33</v>
      </c>
      <c r="C84" s="37" t="s">
        <v>97</v>
      </c>
      <c r="D84" s="37" t="s">
        <v>99</v>
      </c>
      <c r="E84" s="37" t="s">
        <v>48</v>
      </c>
      <c r="F84" s="37" t="s">
        <v>91</v>
      </c>
      <c r="G84" s="38">
        <v>410000</v>
      </c>
      <c r="H84" s="38">
        <v>0</v>
      </c>
      <c r="I84" s="38">
        <f t="shared" si="1"/>
        <v>0</v>
      </c>
    </row>
    <row r="85" spans="1:9" s="48" customFormat="1" ht="17.399999999999999">
      <c r="A85" s="90" t="s">
        <v>183</v>
      </c>
      <c r="B85" s="91" t="s">
        <v>33</v>
      </c>
      <c r="C85" s="91" t="s">
        <v>187</v>
      </c>
      <c r="D85" s="90"/>
      <c r="E85" s="90"/>
      <c r="F85" s="37"/>
      <c r="G85" s="92">
        <f>G86+G90</f>
        <v>4150320</v>
      </c>
      <c r="H85" s="92">
        <f>H86+H90</f>
        <v>1023195.39</v>
      </c>
      <c r="I85" s="93">
        <f t="shared" si="1"/>
        <v>0.24653409616607877</v>
      </c>
    </row>
    <row r="86" spans="1:9" s="49" customFormat="1" ht="17.399999999999999">
      <c r="A86" s="85" t="s">
        <v>100</v>
      </c>
      <c r="B86" s="85" t="s">
        <v>33</v>
      </c>
      <c r="C86" s="85" t="s">
        <v>101</v>
      </c>
      <c r="D86" s="85"/>
      <c r="E86" s="85"/>
      <c r="F86" s="37"/>
      <c r="G86" s="88">
        <v>400000</v>
      </c>
      <c r="H86" s="88">
        <f>H87</f>
        <v>284214.25</v>
      </c>
      <c r="I86" s="89">
        <f t="shared" si="1"/>
        <v>0.710535625</v>
      </c>
    </row>
    <row r="87" spans="1:9" s="48" customFormat="1" ht="69.599999999999994">
      <c r="A87" s="69" t="s">
        <v>102</v>
      </c>
      <c r="B87" s="69" t="s">
        <v>33</v>
      </c>
      <c r="C87" s="69" t="s">
        <v>101</v>
      </c>
      <c r="D87" s="69" t="s">
        <v>103</v>
      </c>
      <c r="E87" s="69"/>
      <c r="F87" s="37"/>
      <c r="G87" s="70">
        <v>400000</v>
      </c>
      <c r="H87" s="70">
        <f>H88</f>
        <v>284214.25</v>
      </c>
      <c r="I87" s="71">
        <f t="shared" si="1"/>
        <v>0.710535625</v>
      </c>
    </row>
    <row r="88" spans="1:9" s="44" customFormat="1" ht="36">
      <c r="A88" s="83" t="s">
        <v>47</v>
      </c>
      <c r="B88" s="54" t="s">
        <v>33</v>
      </c>
      <c r="C88" s="54" t="s">
        <v>101</v>
      </c>
      <c r="D88" s="54" t="s">
        <v>103</v>
      </c>
      <c r="E88" s="54" t="s">
        <v>48</v>
      </c>
      <c r="F88" s="37"/>
      <c r="G88" s="61">
        <v>400000</v>
      </c>
      <c r="H88" s="61">
        <v>284214.25</v>
      </c>
      <c r="I88" s="62">
        <f t="shared" si="1"/>
        <v>0.710535625</v>
      </c>
    </row>
    <row r="89" spans="1:9" hidden="1">
      <c r="A89" s="37" t="s">
        <v>41</v>
      </c>
      <c r="B89" s="37" t="s">
        <v>33</v>
      </c>
      <c r="C89" s="37" t="s">
        <v>101</v>
      </c>
      <c r="D89" s="37" t="s">
        <v>103</v>
      </c>
      <c r="E89" s="37" t="s">
        <v>48</v>
      </c>
      <c r="F89" s="37" t="s">
        <v>91</v>
      </c>
      <c r="G89" s="38">
        <v>400000</v>
      </c>
      <c r="H89" s="38">
        <v>0</v>
      </c>
      <c r="I89" s="38">
        <f t="shared" si="1"/>
        <v>0</v>
      </c>
    </row>
    <row r="90" spans="1:9" ht="17.399999999999999">
      <c r="A90" s="72" t="s">
        <v>104</v>
      </c>
      <c r="B90" s="53" t="s">
        <v>33</v>
      </c>
      <c r="C90" s="53" t="s">
        <v>105</v>
      </c>
      <c r="D90" s="53"/>
      <c r="E90" s="53"/>
      <c r="F90" s="37"/>
      <c r="G90" s="59">
        <f>G91+G94+G97+G102+G105+G108+G111+G114+G117+G119+G121</f>
        <v>3750320</v>
      </c>
      <c r="H90" s="59">
        <f>H97+H102+H105+H108+H111+H114</f>
        <v>738981.14</v>
      </c>
      <c r="I90" s="60">
        <f t="shared" si="1"/>
        <v>0.19704482284178418</v>
      </c>
    </row>
    <row r="91" spans="1:9" s="44" customFormat="1" ht="87">
      <c r="A91" s="83" t="s">
        <v>106</v>
      </c>
      <c r="B91" s="54" t="s">
        <v>33</v>
      </c>
      <c r="C91" s="54" t="s">
        <v>105</v>
      </c>
      <c r="D91" s="54" t="s">
        <v>107</v>
      </c>
      <c r="E91" s="54"/>
      <c r="F91" s="37"/>
      <c r="G91" s="61">
        <v>180000</v>
      </c>
      <c r="H91" s="61">
        <v>0</v>
      </c>
      <c r="I91" s="62">
        <f t="shared" si="1"/>
        <v>0</v>
      </c>
    </row>
    <row r="92" spans="1:9" s="44" customFormat="1" ht="36">
      <c r="A92" s="83" t="s">
        <v>47</v>
      </c>
      <c r="B92" s="54" t="s">
        <v>33</v>
      </c>
      <c r="C92" s="54" t="s">
        <v>105</v>
      </c>
      <c r="D92" s="54" t="s">
        <v>107</v>
      </c>
      <c r="E92" s="54" t="s">
        <v>48</v>
      </c>
      <c r="F92" s="37"/>
      <c r="G92" s="61">
        <v>180000</v>
      </c>
      <c r="H92" s="61">
        <v>0</v>
      </c>
      <c r="I92" s="62">
        <f t="shared" si="1"/>
        <v>0</v>
      </c>
    </row>
    <row r="93" spans="1:9" hidden="1">
      <c r="A93" s="37" t="s">
        <v>41</v>
      </c>
      <c r="B93" s="37" t="s">
        <v>33</v>
      </c>
      <c r="C93" s="37" t="s">
        <v>105</v>
      </c>
      <c r="D93" s="37" t="s">
        <v>107</v>
      </c>
      <c r="E93" s="37" t="s">
        <v>48</v>
      </c>
      <c r="F93" s="37" t="s">
        <v>91</v>
      </c>
      <c r="G93" s="38">
        <v>180000</v>
      </c>
      <c r="H93" s="38">
        <v>0</v>
      </c>
      <c r="I93" s="38">
        <f t="shared" si="1"/>
        <v>0</v>
      </c>
    </row>
    <row r="94" spans="1:9" s="44" customFormat="1" ht="69.599999999999994">
      <c r="A94" s="83" t="s">
        <v>108</v>
      </c>
      <c r="B94" s="54" t="s">
        <v>33</v>
      </c>
      <c r="C94" s="54" t="s">
        <v>105</v>
      </c>
      <c r="D94" s="54" t="s">
        <v>109</v>
      </c>
      <c r="E94" s="54"/>
      <c r="F94" s="37"/>
      <c r="G94" s="61">
        <v>140000</v>
      </c>
      <c r="H94" s="61">
        <v>0</v>
      </c>
      <c r="I94" s="62">
        <f t="shared" si="1"/>
        <v>0</v>
      </c>
    </row>
    <row r="95" spans="1:9" s="44" customFormat="1" ht="36">
      <c r="A95" s="83" t="s">
        <v>47</v>
      </c>
      <c r="B95" s="54" t="s">
        <v>33</v>
      </c>
      <c r="C95" s="54" t="s">
        <v>105</v>
      </c>
      <c r="D95" s="54" t="s">
        <v>109</v>
      </c>
      <c r="E95" s="54" t="s">
        <v>48</v>
      </c>
      <c r="F95" s="37"/>
      <c r="G95" s="61">
        <v>140000</v>
      </c>
      <c r="H95" s="61">
        <v>0</v>
      </c>
      <c r="I95" s="62">
        <f t="shared" si="1"/>
        <v>0</v>
      </c>
    </row>
    <row r="96" spans="1:9" hidden="1">
      <c r="A96" s="37" t="s">
        <v>41</v>
      </c>
      <c r="B96" s="37" t="s">
        <v>33</v>
      </c>
      <c r="C96" s="37" t="s">
        <v>105</v>
      </c>
      <c r="D96" s="37" t="s">
        <v>109</v>
      </c>
      <c r="E96" s="37" t="s">
        <v>48</v>
      </c>
      <c r="F96" s="37" t="s">
        <v>91</v>
      </c>
      <c r="G96" s="38">
        <v>140000</v>
      </c>
      <c r="H96" s="38">
        <v>0</v>
      </c>
      <c r="I96" s="38">
        <f t="shared" si="1"/>
        <v>0</v>
      </c>
    </row>
    <row r="97" spans="1:9" ht="34.799999999999997">
      <c r="A97" s="53" t="s">
        <v>110</v>
      </c>
      <c r="B97" s="53" t="s">
        <v>33</v>
      </c>
      <c r="C97" s="53" t="s">
        <v>105</v>
      </c>
      <c r="D97" s="53" t="s">
        <v>111</v>
      </c>
      <c r="E97" s="53"/>
      <c r="F97" s="37"/>
      <c r="G97" s="59">
        <v>580000</v>
      </c>
      <c r="H97" s="59">
        <f>H98+H100</f>
        <v>439811.17</v>
      </c>
      <c r="I97" s="60">
        <f t="shared" si="1"/>
        <v>0.7582951206896551</v>
      </c>
    </row>
    <row r="98" spans="1:9" ht="34.799999999999997">
      <c r="A98" s="66" t="s">
        <v>50</v>
      </c>
      <c r="B98" s="52" t="s">
        <v>33</v>
      </c>
      <c r="C98" s="52" t="s">
        <v>105</v>
      </c>
      <c r="D98" s="52" t="s">
        <v>111</v>
      </c>
      <c r="E98" s="52" t="s">
        <v>51</v>
      </c>
      <c r="F98" s="37"/>
      <c r="G98" s="57">
        <v>573888</v>
      </c>
      <c r="H98" s="57">
        <v>433699.17</v>
      </c>
      <c r="I98" s="58">
        <f t="shared" si="1"/>
        <v>0.7557209246403479</v>
      </c>
    </row>
    <row r="99" spans="1:9" hidden="1">
      <c r="A99" s="37" t="s">
        <v>41</v>
      </c>
      <c r="B99" s="37" t="s">
        <v>33</v>
      </c>
      <c r="C99" s="37" t="s">
        <v>105</v>
      </c>
      <c r="D99" s="37" t="s">
        <v>111</v>
      </c>
      <c r="E99" s="37" t="s">
        <v>51</v>
      </c>
      <c r="F99" s="37" t="s">
        <v>42</v>
      </c>
      <c r="G99" s="38">
        <v>573888</v>
      </c>
      <c r="H99" s="38">
        <v>400410.95</v>
      </c>
      <c r="I99" s="38">
        <f t="shared" si="1"/>
        <v>0.69771619200959079</v>
      </c>
    </row>
    <row r="100" spans="1:9" s="44" customFormat="1" ht="36">
      <c r="A100" s="83" t="s">
        <v>52</v>
      </c>
      <c r="B100" s="54" t="s">
        <v>33</v>
      </c>
      <c r="C100" s="54" t="s">
        <v>105</v>
      </c>
      <c r="D100" s="54" t="s">
        <v>111</v>
      </c>
      <c r="E100" s="54" t="s">
        <v>53</v>
      </c>
      <c r="F100" s="37"/>
      <c r="G100" s="61">
        <v>6112</v>
      </c>
      <c r="H100" s="61">
        <v>6112</v>
      </c>
      <c r="I100" s="62">
        <f t="shared" si="1"/>
        <v>1</v>
      </c>
    </row>
    <row r="101" spans="1:9" hidden="1">
      <c r="A101" s="37" t="s">
        <v>41</v>
      </c>
      <c r="B101" s="37" t="s">
        <v>33</v>
      </c>
      <c r="C101" s="37" t="s">
        <v>105</v>
      </c>
      <c r="D101" s="37" t="s">
        <v>111</v>
      </c>
      <c r="E101" s="37" t="s">
        <v>53</v>
      </c>
      <c r="F101" s="37" t="s">
        <v>42</v>
      </c>
      <c r="G101" s="38">
        <v>6112</v>
      </c>
      <c r="H101" s="38">
        <v>6112</v>
      </c>
      <c r="I101" s="38">
        <f t="shared" si="1"/>
        <v>1</v>
      </c>
    </row>
    <row r="102" spans="1:9" ht="34.799999999999997">
      <c r="A102" s="66" t="s">
        <v>112</v>
      </c>
      <c r="B102" s="52" t="s">
        <v>33</v>
      </c>
      <c r="C102" s="52" t="s">
        <v>105</v>
      </c>
      <c r="D102" s="52" t="s">
        <v>113</v>
      </c>
      <c r="E102" s="52"/>
      <c r="F102" s="37"/>
      <c r="G102" s="57">
        <v>150000</v>
      </c>
      <c r="H102" s="57">
        <v>53311.92</v>
      </c>
      <c r="I102" s="58">
        <f t="shared" si="1"/>
        <v>0.35541279999999997</v>
      </c>
    </row>
    <row r="103" spans="1:9" s="44" customFormat="1" ht="36">
      <c r="A103" s="83" t="s">
        <v>47</v>
      </c>
      <c r="B103" s="54" t="s">
        <v>33</v>
      </c>
      <c r="C103" s="54" t="s">
        <v>105</v>
      </c>
      <c r="D103" s="54" t="s">
        <v>113</v>
      </c>
      <c r="E103" s="54" t="s">
        <v>48</v>
      </c>
      <c r="F103" s="37"/>
      <c r="G103" s="61">
        <v>150000</v>
      </c>
      <c r="H103" s="61">
        <v>53311.92</v>
      </c>
      <c r="I103" s="62">
        <f t="shared" si="1"/>
        <v>0.35541279999999997</v>
      </c>
    </row>
    <row r="104" spans="1:9" hidden="1">
      <c r="A104" s="37" t="s">
        <v>41</v>
      </c>
      <c r="B104" s="37" t="s">
        <v>33</v>
      </c>
      <c r="C104" s="37" t="s">
        <v>105</v>
      </c>
      <c r="D104" s="37" t="s">
        <v>113</v>
      </c>
      <c r="E104" s="37" t="s">
        <v>48</v>
      </c>
      <c r="F104" s="37" t="s">
        <v>42</v>
      </c>
      <c r="G104" s="38">
        <v>150000</v>
      </c>
      <c r="H104" s="38">
        <v>53311.92</v>
      </c>
      <c r="I104" s="38">
        <f t="shared" si="1"/>
        <v>0.35541279999999997</v>
      </c>
    </row>
    <row r="105" spans="1:9" ht="52.2">
      <c r="A105" s="66" t="s">
        <v>114</v>
      </c>
      <c r="B105" s="52" t="s">
        <v>33</v>
      </c>
      <c r="C105" s="52" t="s">
        <v>105</v>
      </c>
      <c r="D105" s="52" t="s">
        <v>115</v>
      </c>
      <c r="E105" s="52"/>
      <c r="F105" s="37"/>
      <c r="G105" s="57">
        <v>30000</v>
      </c>
      <c r="H105" s="57">
        <f>H106</f>
        <v>894.25</v>
      </c>
      <c r="I105" s="58">
        <f t="shared" si="1"/>
        <v>2.9808333333333333E-2</v>
      </c>
    </row>
    <row r="106" spans="1:9" s="44" customFormat="1" ht="36">
      <c r="A106" s="83" t="s">
        <v>47</v>
      </c>
      <c r="B106" s="54" t="s">
        <v>33</v>
      </c>
      <c r="C106" s="54" t="s">
        <v>105</v>
      </c>
      <c r="D106" s="54" t="s">
        <v>115</v>
      </c>
      <c r="E106" s="54" t="s">
        <v>48</v>
      </c>
      <c r="F106" s="37"/>
      <c r="G106" s="61">
        <v>30000</v>
      </c>
      <c r="H106" s="61">
        <v>894.25</v>
      </c>
      <c r="I106" s="62">
        <f t="shared" si="1"/>
        <v>2.9808333333333333E-2</v>
      </c>
    </row>
    <row r="107" spans="1:9" hidden="1">
      <c r="A107" s="37" t="s">
        <v>41</v>
      </c>
      <c r="B107" s="37" t="s">
        <v>33</v>
      </c>
      <c r="C107" s="37" t="s">
        <v>105</v>
      </c>
      <c r="D107" s="37" t="s">
        <v>115</v>
      </c>
      <c r="E107" s="37" t="s">
        <v>48</v>
      </c>
      <c r="F107" s="37" t="s">
        <v>42</v>
      </c>
      <c r="G107" s="38">
        <v>30000</v>
      </c>
      <c r="H107" s="38">
        <v>0</v>
      </c>
      <c r="I107" s="38">
        <f t="shared" si="1"/>
        <v>0</v>
      </c>
    </row>
    <row r="108" spans="1:9" ht="34.799999999999997">
      <c r="A108" s="66" t="s">
        <v>116</v>
      </c>
      <c r="B108" s="52" t="s">
        <v>33</v>
      </c>
      <c r="C108" s="52" t="s">
        <v>105</v>
      </c>
      <c r="D108" s="52" t="s">
        <v>117</v>
      </c>
      <c r="E108" s="52"/>
      <c r="F108" s="37"/>
      <c r="G108" s="57">
        <v>180000</v>
      </c>
      <c r="H108" s="57">
        <f>H109</f>
        <v>138472.9</v>
      </c>
      <c r="I108" s="58">
        <f t="shared" si="1"/>
        <v>0.76929388888888883</v>
      </c>
    </row>
    <row r="109" spans="1:9" s="44" customFormat="1" ht="36">
      <c r="A109" s="83" t="s">
        <v>47</v>
      </c>
      <c r="B109" s="54" t="s">
        <v>33</v>
      </c>
      <c r="C109" s="54" t="s">
        <v>105</v>
      </c>
      <c r="D109" s="54" t="s">
        <v>117</v>
      </c>
      <c r="E109" s="54" t="s">
        <v>48</v>
      </c>
      <c r="F109" s="37"/>
      <c r="G109" s="61">
        <v>180000</v>
      </c>
      <c r="H109" s="61">
        <v>138472.9</v>
      </c>
      <c r="I109" s="62">
        <f t="shared" si="1"/>
        <v>0.76929388888888883</v>
      </c>
    </row>
    <row r="110" spans="1:9" hidden="1">
      <c r="A110" s="37" t="s">
        <v>41</v>
      </c>
      <c r="B110" s="37" t="s">
        <v>33</v>
      </c>
      <c r="C110" s="37" t="s">
        <v>105</v>
      </c>
      <c r="D110" s="37" t="s">
        <v>117</v>
      </c>
      <c r="E110" s="37" t="s">
        <v>48</v>
      </c>
      <c r="F110" s="37" t="s">
        <v>42</v>
      </c>
      <c r="G110" s="38">
        <v>180000</v>
      </c>
      <c r="H110" s="38">
        <v>91955.8</v>
      </c>
      <c r="I110" s="38">
        <f t="shared" si="1"/>
        <v>0.51086555555555557</v>
      </c>
    </row>
    <row r="111" spans="1:9" ht="34.799999999999997">
      <c r="A111" s="66" t="s">
        <v>118</v>
      </c>
      <c r="B111" s="52" t="s">
        <v>33</v>
      </c>
      <c r="C111" s="52" t="s">
        <v>105</v>
      </c>
      <c r="D111" s="52" t="s">
        <v>119</v>
      </c>
      <c r="E111" s="52"/>
      <c r="F111" s="37"/>
      <c r="G111" s="57">
        <v>40000</v>
      </c>
      <c r="H111" s="57">
        <f>H112</f>
        <v>39000</v>
      </c>
      <c r="I111" s="58">
        <f t="shared" si="1"/>
        <v>0.97499999999999998</v>
      </c>
    </row>
    <row r="112" spans="1:9" s="44" customFormat="1" ht="36">
      <c r="A112" s="83" t="s">
        <v>47</v>
      </c>
      <c r="B112" s="54" t="s">
        <v>33</v>
      </c>
      <c r="C112" s="54" t="s">
        <v>105</v>
      </c>
      <c r="D112" s="54" t="s">
        <v>119</v>
      </c>
      <c r="E112" s="54" t="s">
        <v>48</v>
      </c>
      <c r="F112" s="37"/>
      <c r="G112" s="61">
        <v>40000</v>
      </c>
      <c r="H112" s="61">
        <v>39000</v>
      </c>
      <c r="I112" s="62">
        <f t="shared" si="1"/>
        <v>0.97499999999999998</v>
      </c>
    </row>
    <row r="113" spans="1:9" hidden="1">
      <c r="A113" s="37" t="s">
        <v>41</v>
      </c>
      <c r="B113" s="37" t="s">
        <v>33</v>
      </c>
      <c r="C113" s="37" t="s">
        <v>105</v>
      </c>
      <c r="D113" s="37" t="s">
        <v>119</v>
      </c>
      <c r="E113" s="37" t="s">
        <v>48</v>
      </c>
      <c r="F113" s="37" t="s">
        <v>42</v>
      </c>
      <c r="G113" s="38">
        <v>40000</v>
      </c>
      <c r="H113" s="38">
        <v>0</v>
      </c>
      <c r="I113" s="38">
        <f t="shared" si="1"/>
        <v>0</v>
      </c>
    </row>
    <row r="114" spans="1:9" ht="34.799999999999997">
      <c r="A114" s="66" t="s">
        <v>120</v>
      </c>
      <c r="B114" s="52" t="s">
        <v>33</v>
      </c>
      <c r="C114" s="52" t="s">
        <v>105</v>
      </c>
      <c r="D114" s="52" t="s">
        <v>121</v>
      </c>
      <c r="E114" s="52"/>
      <c r="F114" s="37"/>
      <c r="G114" s="57">
        <v>100320</v>
      </c>
      <c r="H114" s="57">
        <f>H115</f>
        <v>67490.899999999994</v>
      </c>
      <c r="I114" s="58">
        <f t="shared" si="1"/>
        <v>0.67275618022328543</v>
      </c>
    </row>
    <row r="115" spans="1:9" s="44" customFormat="1" ht="36">
      <c r="A115" s="83" t="s">
        <v>47</v>
      </c>
      <c r="B115" s="54" t="s">
        <v>33</v>
      </c>
      <c r="C115" s="54" t="s">
        <v>105</v>
      </c>
      <c r="D115" s="54" t="s">
        <v>121</v>
      </c>
      <c r="E115" s="54" t="s">
        <v>48</v>
      </c>
      <c r="F115" s="37"/>
      <c r="G115" s="61">
        <v>100320</v>
      </c>
      <c r="H115" s="61">
        <v>67490.899999999994</v>
      </c>
      <c r="I115" s="62">
        <f t="shared" si="1"/>
        <v>0.67275618022328543</v>
      </c>
    </row>
    <row r="116" spans="1:9" hidden="1">
      <c r="A116" s="37" t="s">
        <v>41</v>
      </c>
      <c r="B116" s="37" t="s">
        <v>33</v>
      </c>
      <c r="C116" s="37" t="s">
        <v>105</v>
      </c>
      <c r="D116" s="37" t="s">
        <v>121</v>
      </c>
      <c r="E116" s="37" t="s">
        <v>48</v>
      </c>
      <c r="F116" s="37" t="s">
        <v>42</v>
      </c>
      <c r="G116" s="38">
        <v>100320</v>
      </c>
      <c r="H116" s="38">
        <v>490.9</v>
      </c>
      <c r="I116" s="38">
        <f t="shared" si="1"/>
        <v>4.8933413078149921E-3</v>
      </c>
    </row>
    <row r="117" spans="1:9" ht="52.2">
      <c r="A117" s="63" t="s">
        <v>188</v>
      </c>
      <c r="B117" s="54" t="s">
        <v>33</v>
      </c>
      <c r="C117" s="54" t="s">
        <v>105</v>
      </c>
      <c r="D117" s="54" t="s">
        <v>189</v>
      </c>
      <c r="E117" s="52"/>
      <c r="F117" s="37"/>
      <c r="G117" s="87">
        <f>G118</f>
        <v>1190000</v>
      </c>
      <c r="H117" s="87">
        <v>0</v>
      </c>
      <c r="I117" s="87">
        <v>0</v>
      </c>
    </row>
    <row r="118" spans="1:9" ht="36">
      <c r="A118" s="83" t="s">
        <v>47</v>
      </c>
      <c r="B118" s="54" t="s">
        <v>33</v>
      </c>
      <c r="C118" s="54" t="s">
        <v>105</v>
      </c>
      <c r="D118" s="54" t="s">
        <v>189</v>
      </c>
      <c r="E118" s="52">
        <v>244</v>
      </c>
      <c r="F118" s="37"/>
      <c r="G118" s="87">
        <v>1190000</v>
      </c>
      <c r="H118" s="87">
        <v>0</v>
      </c>
      <c r="I118" s="87">
        <v>0</v>
      </c>
    </row>
    <row r="119" spans="1:9" ht="36">
      <c r="A119" s="83" t="s">
        <v>190</v>
      </c>
      <c r="B119" s="54" t="s">
        <v>33</v>
      </c>
      <c r="C119" s="54" t="s">
        <v>105</v>
      </c>
      <c r="D119" s="54" t="s">
        <v>189</v>
      </c>
      <c r="E119" s="52"/>
      <c r="F119" s="37"/>
      <c r="G119" s="87">
        <f>G120</f>
        <v>1010000</v>
      </c>
      <c r="H119" s="87">
        <v>0</v>
      </c>
      <c r="I119" s="87">
        <v>0</v>
      </c>
    </row>
    <row r="120" spans="1:9" ht="36">
      <c r="A120" s="83" t="s">
        <v>47</v>
      </c>
      <c r="B120" s="54" t="s">
        <v>33</v>
      </c>
      <c r="C120" s="54" t="s">
        <v>105</v>
      </c>
      <c r="D120" s="54" t="s">
        <v>189</v>
      </c>
      <c r="E120" s="52">
        <v>244</v>
      </c>
      <c r="F120" s="37"/>
      <c r="G120" s="87">
        <v>1010000</v>
      </c>
      <c r="H120" s="87">
        <v>0</v>
      </c>
      <c r="I120" s="87">
        <v>0</v>
      </c>
    </row>
    <row r="121" spans="1:9" ht="87">
      <c r="A121" s="63" t="s">
        <v>122</v>
      </c>
      <c r="B121" s="63" t="s">
        <v>33</v>
      </c>
      <c r="C121" s="63" t="s">
        <v>105</v>
      </c>
      <c r="D121" s="63" t="s">
        <v>123</v>
      </c>
      <c r="E121" s="63"/>
      <c r="F121" s="37"/>
      <c r="G121" s="64">
        <v>150000</v>
      </c>
      <c r="H121" s="64">
        <v>0</v>
      </c>
      <c r="I121" s="65">
        <f t="shared" si="1"/>
        <v>0</v>
      </c>
    </row>
    <row r="122" spans="1:9" s="44" customFormat="1" ht="36">
      <c r="A122" s="83" t="s">
        <v>47</v>
      </c>
      <c r="B122" s="54" t="s">
        <v>33</v>
      </c>
      <c r="C122" s="54" t="s">
        <v>105</v>
      </c>
      <c r="D122" s="54" t="s">
        <v>123</v>
      </c>
      <c r="E122" s="54" t="s">
        <v>48</v>
      </c>
      <c r="F122" s="37"/>
      <c r="G122" s="61">
        <v>150000</v>
      </c>
      <c r="H122" s="61">
        <v>0</v>
      </c>
      <c r="I122" s="62">
        <f t="shared" si="1"/>
        <v>0</v>
      </c>
    </row>
    <row r="123" spans="1:9" hidden="1">
      <c r="A123" s="37" t="s">
        <v>41</v>
      </c>
      <c r="B123" s="37" t="s">
        <v>33</v>
      </c>
      <c r="C123" s="37" t="s">
        <v>105</v>
      </c>
      <c r="D123" s="37" t="s">
        <v>123</v>
      </c>
      <c r="E123" s="37" t="s">
        <v>48</v>
      </c>
      <c r="F123" s="37" t="s">
        <v>91</v>
      </c>
      <c r="G123" s="38">
        <v>150000</v>
      </c>
      <c r="H123" s="38">
        <v>0</v>
      </c>
      <c r="I123" s="38">
        <f t="shared" si="1"/>
        <v>0</v>
      </c>
    </row>
    <row r="124" spans="1:9" ht="52.2">
      <c r="A124" s="53" t="s">
        <v>124</v>
      </c>
      <c r="B124" s="53" t="s">
        <v>33</v>
      </c>
      <c r="C124" s="53" t="s">
        <v>125</v>
      </c>
      <c r="D124" s="53"/>
      <c r="E124" s="53"/>
      <c r="F124" s="37"/>
      <c r="G124" s="59">
        <f>G125</f>
        <v>5000</v>
      </c>
      <c r="H124" s="59">
        <v>5000</v>
      </c>
      <c r="I124" s="60">
        <f t="shared" si="1"/>
        <v>1</v>
      </c>
    </row>
    <row r="125" spans="1:9" ht="52.2">
      <c r="A125" s="66" t="s">
        <v>126</v>
      </c>
      <c r="B125" s="52" t="s">
        <v>33</v>
      </c>
      <c r="C125" s="52" t="s">
        <v>125</v>
      </c>
      <c r="D125" s="52" t="s">
        <v>127</v>
      </c>
      <c r="E125" s="52"/>
      <c r="F125" s="37"/>
      <c r="G125" s="57">
        <f>G126</f>
        <v>5000</v>
      </c>
      <c r="H125" s="57">
        <v>5000</v>
      </c>
      <c r="I125" s="58">
        <f t="shared" si="1"/>
        <v>1</v>
      </c>
    </row>
    <row r="126" spans="1:9" s="44" customFormat="1" ht="36">
      <c r="A126" s="83" t="s">
        <v>47</v>
      </c>
      <c r="B126" s="54" t="s">
        <v>33</v>
      </c>
      <c r="C126" s="54" t="s">
        <v>125</v>
      </c>
      <c r="D126" s="54" t="s">
        <v>127</v>
      </c>
      <c r="E126" s="54" t="s">
        <v>48</v>
      </c>
      <c r="F126" s="37"/>
      <c r="G126" s="61">
        <v>5000</v>
      </c>
      <c r="H126" s="61">
        <v>5000</v>
      </c>
      <c r="I126" s="62">
        <f t="shared" si="1"/>
        <v>1</v>
      </c>
    </row>
    <row r="127" spans="1:9" hidden="1">
      <c r="A127" s="37" t="s">
        <v>41</v>
      </c>
      <c r="B127" s="37" t="s">
        <v>33</v>
      </c>
      <c r="C127" s="37" t="s">
        <v>125</v>
      </c>
      <c r="D127" s="37" t="s">
        <v>127</v>
      </c>
      <c r="E127" s="37" t="s">
        <v>48</v>
      </c>
      <c r="F127" s="37" t="s">
        <v>42</v>
      </c>
      <c r="G127" s="38">
        <v>63000</v>
      </c>
      <c r="H127" s="38">
        <v>5000</v>
      </c>
      <c r="I127" s="38">
        <f t="shared" si="1"/>
        <v>7.9365079365079361E-2</v>
      </c>
    </row>
    <row r="128" spans="1:9" ht="17.399999999999999">
      <c r="A128" s="53" t="s">
        <v>128</v>
      </c>
      <c r="B128" s="53" t="s">
        <v>33</v>
      </c>
      <c r="C128" s="53" t="s">
        <v>129</v>
      </c>
      <c r="D128" s="53"/>
      <c r="E128" s="53"/>
      <c r="F128" s="37"/>
      <c r="G128" s="59">
        <v>287049</v>
      </c>
      <c r="H128" s="59">
        <f>H132</f>
        <v>184678</v>
      </c>
      <c r="I128" s="60">
        <f t="shared" si="1"/>
        <v>0.64336750868318648</v>
      </c>
    </row>
    <row r="129" spans="1:9" ht="34.799999999999997">
      <c r="A129" s="66" t="s">
        <v>130</v>
      </c>
      <c r="B129" s="52" t="s">
        <v>33</v>
      </c>
      <c r="C129" s="52" t="s">
        <v>129</v>
      </c>
      <c r="D129" s="52" t="s">
        <v>131</v>
      </c>
      <c r="E129" s="52"/>
      <c r="F129" s="37"/>
      <c r="G129" s="57">
        <v>30000</v>
      </c>
      <c r="H129" s="57">
        <v>0</v>
      </c>
      <c r="I129" s="58">
        <f t="shared" si="1"/>
        <v>0</v>
      </c>
    </row>
    <row r="130" spans="1:9" s="44" customFormat="1" ht="36">
      <c r="A130" s="83" t="s">
        <v>132</v>
      </c>
      <c r="B130" s="54" t="s">
        <v>33</v>
      </c>
      <c r="C130" s="54" t="s">
        <v>129</v>
      </c>
      <c r="D130" s="54" t="s">
        <v>131</v>
      </c>
      <c r="E130" s="54" t="s">
        <v>133</v>
      </c>
      <c r="F130" s="37"/>
      <c r="G130" s="61">
        <v>30000</v>
      </c>
      <c r="H130" s="61">
        <v>0</v>
      </c>
      <c r="I130" s="62">
        <f t="shared" si="1"/>
        <v>0</v>
      </c>
    </row>
    <row r="131" spans="1:9" hidden="1">
      <c r="A131" s="37" t="s">
        <v>41</v>
      </c>
      <c r="B131" s="37" t="s">
        <v>33</v>
      </c>
      <c r="C131" s="37" t="s">
        <v>129</v>
      </c>
      <c r="D131" s="37" t="s">
        <v>131</v>
      </c>
      <c r="E131" s="37" t="s">
        <v>133</v>
      </c>
      <c r="F131" s="37" t="s">
        <v>42</v>
      </c>
      <c r="G131" s="38">
        <v>30000</v>
      </c>
      <c r="H131" s="38">
        <v>0</v>
      </c>
      <c r="I131" s="38">
        <f t="shared" si="1"/>
        <v>0</v>
      </c>
    </row>
    <row r="132" spans="1:9" ht="34.799999999999997">
      <c r="A132" s="66" t="s">
        <v>134</v>
      </c>
      <c r="B132" s="52" t="s">
        <v>33</v>
      </c>
      <c r="C132" s="52" t="s">
        <v>129</v>
      </c>
      <c r="D132" s="52" t="s">
        <v>135</v>
      </c>
      <c r="E132" s="52"/>
      <c r="F132" s="37"/>
      <c r="G132" s="57">
        <v>257049</v>
      </c>
      <c r="H132" s="57">
        <f>H133</f>
        <v>184678</v>
      </c>
      <c r="I132" s="58">
        <f t="shared" si="1"/>
        <v>0.71845445809942854</v>
      </c>
    </row>
    <row r="133" spans="1:9" s="44" customFormat="1" ht="36">
      <c r="A133" s="83" t="s">
        <v>136</v>
      </c>
      <c r="B133" s="54" t="s">
        <v>33</v>
      </c>
      <c r="C133" s="54" t="s">
        <v>129</v>
      </c>
      <c r="D133" s="54" t="s">
        <v>135</v>
      </c>
      <c r="E133" s="54" t="s">
        <v>137</v>
      </c>
      <c r="F133" s="37"/>
      <c r="G133" s="61">
        <v>257049</v>
      </c>
      <c r="H133" s="61">
        <v>184678</v>
      </c>
      <c r="I133" s="62">
        <f t="shared" si="1"/>
        <v>0.71845445809942854</v>
      </c>
    </row>
    <row r="134" spans="1:9" hidden="1">
      <c r="A134" s="37" t="s">
        <v>41</v>
      </c>
      <c r="B134" s="37" t="s">
        <v>33</v>
      </c>
      <c r="C134" s="37" t="s">
        <v>129</v>
      </c>
      <c r="D134" s="37" t="s">
        <v>135</v>
      </c>
      <c r="E134" s="37" t="s">
        <v>137</v>
      </c>
      <c r="F134" s="37" t="s">
        <v>42</v>
      </c>
      <c r="G134" s="38">
        <v>257049</v>
      </c>
      <c r="H134" s="38">
        <v>120418</v>
      </c>
      <c r="I134" s="38">
        <f t="shared" si="1"/>
        <v>0.46846321129434465</v>
      </c>
    </row>
    <row r="135" spans="1:9" ht="52.2">
      <c r="A135" s="66" t="s">
        <v>138</v>
      </c>
      <c r="B135" s="52" t="s">
        <v>33</v>
      </c>
      <c r="C135" s="52"/>
      <c r="D135" s="52"/>
      <c r="E135" s="52"/>
      <c r="F135" s="37"/>
      <c r="G135" s="57">
        <v>71500</v>
      </c>
      <c r="H135" s="57">
        <f>H136+H140</f>
        <v>36000</v>
      </c>
      <c r="I135" s="58">
        <f t="shared" si="1"/>
        <v>0.50349650349650354</v>
      </c>
    </row>
    <row r="136" spans="1:9" ht="17.399999999999999">
      <c r="A136" s="66" t="s">
        <v>128</v>
      </c>
      <c r="B136" s="52" t="s">
        <v>33</v>
      </c>
      <c r="C136" s="52" t="s">
        <v>129</v>
      </c>
      <c r="D136" s="52"/>
      <c r="E136" s="52"/>
      <c r="F136" s="37"/>
      <c r="G136" s="57">
        <v>70000</v>
      </c>
      <c r="H136" s="57">
        <f>H137</f>
        <v>35000</v>
      </c>
      <c r="I136" s="58">
        <f t="shared" si="1"/>
        <v>0.5</v>
      </c>
    </row>
    <row r="137" spans="1:9" s="44" customFormat="1" ht="52.2">
      <c r="A137" s="83" t="s">
        <v>139</v>
      </c>
      <c r="B137" s="54" t="s">
        <v>33</v>
      </c>
      <c r="C137" s="54" t="s">
        <v>129</v>
      </c>
      <c r="D137" s="54" t="s">
        <v>140</v>
      </c>
      <c r="E137" s="54"/>
      <c r="F137" s="37"/>
      <c r="G137" s="61">
        <v>70000</v>
      </c>
      <c r="H137" s="61">
        <v>35000</v>
      </c>
      <c r="I137" s="62">
        <f t="shared" si="1"/>
        <v>0.5</v>
      </c>
    </row>
    <row r="138" spans="1:9" s="44" customFormat="1" ht="36">
      <c r="A138" s="83" t="s">
        <v>141</v>
      </c>
      <c r="B138" s="54" t="s">
        <v>33</v>
      </c>
      <c r="C138" s="54" t="s">
        <v>129</v>
      </c>
      <c r="D138" s="54" t="s">
        <v>140</v>
      </c>
      <c r="E138" s="54" t="s">
        <v>142</v>
      </c>
      <c r="F138" s="37"/>
      <c r="G138" s="61">
        <v>70000</v>
      </c>
      <c r="H138" s="61">
        <v>35000</v>
      </c>
      <c r="I138" s="62">
        <f t="shared" si="1"/>
        <v>0.5</v>
      </c>
    </row>
    <row r="139" spans="1:9" hidden="1">
      <c r="A139" s="37" t="s">
        <v>41</v>
      </c>
      <c r="B139" s="37" t="s">
        <v>33</v>
      </c>
      <c r="C139" s="37" t="s">
        <v>129</v>
      </c>
      <c r="D139" s="37" t="s">
        <v>140</v>
      </c>
      <c r="E139" s="37" t="s">
        <v>142</v>
      </c>
      <c r="F139" s="37" t="s">
        <v>42</v>
      </c>
      <c r="G139" s="38">
        <v>70000</v>
      </c>
      <c r="H139" s="38">
        <v>17500</v>
      </c>
      <c r="I139" s="38">
        <f t="shared" si="1"/>
        <v>0.25</v>
      </c>
    </row>
    <row r="140" spans="1:9" s="47" customFormat="1" ht="34.799999999999997">
      <c r="A140" s="72" t="s">
        <v>143</v>
      </c>
      <c r="B140" s="72" t="s">
        <v>33</v>
      </c>
      <c r="C140" s="72" t="s">
        <v>144</v>
      </c>
      <c r="D140" s="72"/>
      <c r="E140" s="72"/>
      <c r="F140" s="37"/>
      <c r="G140" s="73">
        <v>1500</v>
      </c>
      <c r="H140" s="73">
        <v>1000</v>
      </c>
      <c r="I140" s="74">
        <f t="shared" si="1"/>
        <v>0.66666666666666663</v>
      </c>
    </row>
    <row r="141" spans="1:9" ht="52.2">
      <c r="A141" s="66" t="s">
        <v>145</v>
      </c>
      <c r="B141" s="52" t="s">
        <v>33</v>
      </c>
      <c r="C141" s="52" t="s">
        <v>144</v>
      </c>
      <c r="D141" s="52" t="s">
        <v>146</v>
      </c>
      <c r="E141" s="52"/>
      <c r="F141" s="37"/>
      <c r="G141" s="57">
        <v>1500</v>
      </c>
      <c r="H141" s="57">
        <v>1000</v>
      </c>
      <c r="I141" s="58">
        <f t="shared" si="1"/>
        <v>0.66666666666666663</v>
      </c>
    </row>
    <row r="142" spans="1:9" s="44" customFormat="1" ht="36">
      <c r="A142" s="83" t="s">
        <v>141</v>
      </c>
      <c r="B142" s="54" t="s">
        <v>33</v>
      </c>
      <c r="C142" s="54" t="s">
        <v>144</v>
      </c>
      <c r="D142" s="54" t="s">
        <v>146</v>
      </c>
      <c r="E142" s="54" t="s">
        <v>142</v>
      </c>
      <c r="F142" s="37"/>
      <c r="G142" s="61">
        <v>1500</v>
      </c>
      <c r="H142" s="61">
        <v>1000</v>
      </c>
      <c r="I142" s="62">
        <f t="shared" si="1"/>
        <v>0.66666666666666663</v>
      </c>
    </row>
    <row r="143" spans="1:9" hidden="1">
      <c r="A143" s="37" t="s">
        <v>41</v>
      </c>
      <c r="B143" s="37" t="s">
        <v>33</v>
      </c>
      <c r="C143" s="37" t="s">
        <v>144</v>
      </c>
      <c r="D143" s="37" t="s">
        <v>146</v>
      </c>
      <c r="E143" s="37" t="s">
        <v>142</v>
      </c>
      <c r="F143" s="37" t="s">
        <v>42</v>
      </c>
      <c r="G143" s="38">
        <v>1500</v>
      </c>
      <c r="H143" s="38">
        <v>1000</v>
      </c>
      <c r="I143" s="38">
        <f t="shared" ref="I143:I149" si="2">H143/G143</f>
        <v>0.66666666666666663</v>
      </c>
    </row>
    <row r="144" spans="1:9" ht="69.599999999999994">
      <c r="A144" s="66" t="s">
        <v>147</v>
      </c>
      <c r="B144" s="52" t="s">
        <v>33</v>
      </c>
      <c r="C144" s="52"/>
      <c r="D144" s="52"/>
      <c r="E144" s="52"/>
      <c r="F144" s="37"/>
      <c r="G144" s="57">
        <v>3050000</v>
      </c>
      <c r="H144" s="57">
        <v>762500</v>
      </c>
      <c r="I144" s="58">
        <f t="shared" si="2"/>
        <v>0.25</v>
      </c>
    </row>
    <row r="145" spans="1:9" s="47" customFormat="1" ht="17.399999999999999">
      <c r="A145" s="72" t="s">
        <v>148</v>
      </c>
      <c r="B145" s="72" t="s">
        <v>33</v>
      </c>
      <c r="C145" s="72" t="s">
        <v>149</v>
      </c>
      <c r="D145" s="72"/>
      <c r="E145" s="72"/>
      <c r="F145" s="37"/>
      <c r="G145" s="73">
        <v>3050000</v>
      </c>
      <c r="H145" s="73">
        <f>H146</f>
        <v>1525000</v>
      </c>
      <c r="I145" s="74">
        <f t="shared" si="2"/>
        <v>0.5</v>
      </c>
    </row>
    <row r="146" spans="1:9" ht="34.799999999999997">
      <c r="A146" s="66" t="s">
        <v>150</v>
      </c>
      <c r="B146" s="52" t="s">
        <v>33</v>
      </c>
      <c r="C146" s="52" t="s">
        <v>149</v>
      </c>
      <c r="D146" s="52" t="s">
        <v>151</v>
      </c>
      <c r="E146" s="52"/>
      <c r="F146" s="37"/>
      <c r="G146" s="57">
        <v>3050000</v>
      </c>
      <c r="H146" s="57">
        <f>H147</f>
        <v>1525000</v>
      </c>
      <c r="I146" s="58">
        <f t="shared" si="2"/>
        <v>0.5</v>
      </c>
    </row>
    <row r="147" spans="1:9" s="44" customFormat="1" ht="36">
      <c r="A147" s="83" t="s">
        <v>141</v>
      </c>
      <c r="B147" s="54" t="s">
        <v>33</v>
      </c>
      <c r="C147" s="54" t="s">
        <v>149</v>
      </c>
      <c r="D147" s="54" t="s">
        <v>151</v>
      </c>
      <c r="E147" s="54" t="s">
        <v>142</v>
      </c>
      <c r="F147" s="37"/>
      <c r="G147" s="61">
        <v>3050000</v>
      </c>
      <c r="H147" s="61">
        <v>1525000</v>
      </c>
      <c r="I147" s="62">
        <f t="shared" si="2"/>
        <v>0.5</v>
      </c>
    </row>
    <row r="148" spans="1:9" hidden="1">
      <c r="A148" s="37" t="s">
        <v>41</v>
      </c>
      <c r="B148" s="37" t="s">
        <v>33</v>
      </c>
      <c r="C148" s="37" t="s">
        <v>149</v>
      </c>
      <c r="D148" s="37" t="s">
        <v>151</v>
      </c>
      <c r="E148" s="37" t="s">
        <v>142</v>
      </c>
      <c r="F148" s="37" t="s">
        <v>42</v>
      </c>
      <c r="G148" s="38">
        <v>3050000</v>
      </c>
      <c r="H148" s="38">
        <v>762500</v>
      </c>
      <c r="I148" s="38">
        <f t="shared" si="2"/>
        <v>0.25</v>
      </c>
    </row>
    <row r="149" spans="1:9" ht="17.399999999999999">
      <c r="A149" s="75" t="s">
        <v>152</v>
      </c>
      <c r="B149" s="75"/>
      <c r="C149" s="75"/>
      <c r="D149" s="75"/>
      <c r="E149" s="75"/>
      <c r="F149" s="39"/>
      <c r="G149" s="76">
        <v>14892471.560000001</v>
      </c>
      <c r="H149" s="76">
        <v>4733786.67</v>
      </c>
      <c r="I149" s="77">
        <f t="shared" si="2"/>
        <v>0.31786440893495316</v>
      </c>
    </row>
  </sheetData>
  <autoFilter ref="A8:N149">
    <filterColumn colId="0">
      <customFilters>
        <customFilter operator="notEqual" val=" "/>
      </customFilters>
    </filterColumn>
  </autoFilter>
  <mergeCells count="14">
    <mergeCell ref="A1:I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2:I2"/>
    <mergeCell ref="A4:I4"/>
    <mergeCell ref="A5:I5"/>
    <mergeCell ref="A3:I3"/>
  </mergeCells>
  <pageMargins left="0.67" right="0.2" top="0.39" bottom="0.25" header="0.3" footer="0.3"/>
  <pageSetup paperSize="9" scale="67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2234327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19CB630-C2AD-4258-B9EF-9CB7BD798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manino-buh\Бухгалтер</dc:creator>
  <cp:lastModifiedBy>USER</cp:lastModifiedBy>
  <cp:lastPrinted>2024-08-08T06:30:38Z</cp:lastPrinted>
  <dcterms:created xsi:type="dcterms:W3CDTF">2024-04-05T05:43:40Z</dcterms:created>
  <dcterms:modified xsi:type="dcterms:W3CDTF">2024-10-23T05:53:10Z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SV_0503117M_20220601_5.xlsx</vt:lpwstr>
  </property>
  <property fmtid="{D5CDD505-2E9C-101B-9397-08002B2CF9AE}" pid="4" name="Версия клиента">
    <vt:lpwstr>20.2.0.37821 (.NET 4.0)</vt:lpwstr>
  </property>
  <property fmtid="{D5CDD505-2E9C-101B-9397-08002B2CF9AE}" pid="5" name="Версия базы">
    <vt:lpwstr>20.2.0.129690660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192.168.71.9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mo_37026_29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