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исполнение бюджета" sheetId="1" r:id="rId1"/>
  </sheets>
  <definedNames>
    <definedName name="_xlnm.Print_Titles" localSheetId="0">'исполнение бюджета'!$5:$5</definedName>
    <definedName name="_xlnm.Print_Area" localSheetId="0">'исполнение бюджета'!$A$1:$H$139</definedName>
  </definedNames>
  <calcPr fullCalcOnLoad="1"/>
</workbook>
</file>

<file path=xl/sharedStrings.xml><?xml version="1.0" encoding="utf-8"?>
<sst xmlns="http://schemas.openxmlformats.org/spreadsheetml/2006/main" count="337" uniqueCount="266">
  <si>
    <t>НАЦИОНАЛЬНАЯ ОБОРОНА</t>
  </si>
  <si>
    <t>ФИЗИЧЕСКАЯ КУЛЬТУРА И СПОРТ</t>
  </si>
  <si>
    <t>СРЕДСТВА  МАССОВОЙ  ИНФОРМАЦИИ</t>
  </si>
  <si>
    <t>1 16 90000 00 0000 140</t>
  </si>
  <si>
    <t>1 11 00000 00 0000 000</t>
  </si>
  <si>
    <t>1 17 01000 00 0000 180</t>
  </si>
  <si>
    <t>Невыясненные поступления</t>
  </si>
  <si>
    <t>1 16 03000 00 0000 140</t>
  </si>
  <si>
    <t xml:space="preserve">1 05 03000 01 0000 110 </t>
  </si>
  <si>
    <t xml:space="preserve">Единый сельскохозяйственный налог </t>
  </si>
  <si>
    <t>1 06 00000 00 0000 000</t>
  </si>
  <si>
    <t>НАЛОГИ НА ИМУЩЕСТВО</t>
  </si>
  <si>
    <t xml:space="preserve">1 06 02000 02 0000 110 </t>
  </si>
  <si>
    <t>Налог на имущество организаций</t>
  </si>
  <si>
    <t>1 05 00000 00 0000 000</t>
  </si>
  <si>
    <t>НАЛОГИ НА СОВОКУПНЫЙ ДОХОД</t>
  </si>
  <si>
    <t>1 14 00000 00 0000 000</t>
  </si>
  <si>
    <t>Денежные взыскания (штрафы) за нарушение законодательства о налогах и сборах</t>
  </si>
  <si>
    <t>Прочие налоги и сборы ( по отмененным местным налогам и сборам)</t>
  </si>
  <si>
    <t>НАЛОГОВЫЕ И НЕНАЛОГОВЫЕ ДОХОДЫ</t>
  </si>
  <si>
    <t>(тыс.руб.)</t>
  </si>
  <si>
    <t>ОБРАЗОВАНИЕ</t>
  </si>
  <si>
    <t>СОЦИАЛЬНАЯ ПОЛИТИКА</t>
  </si>
  <si>
    <t>Единый налог на вмененный доход для отдельных видов деятельности</t>
  </si>
  <si>
    <t>Иные межбюджетные трансферты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</si>
  <si>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</si>
  <si>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</si>
  <si>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</si>
  <si>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ДОХОДЫ ОТ ПРОДАЖИ МАТЕРИАЛЬНЫХ НЕМАТЕРИАЛЬНЫХ АКТИВОВ</t>
  </si>
  <si>
    <t>1 16 00000 00 0000 000</t>
  </si>
  <si>
    <t>1 13 00000 00 0000 000</t>
  </si>
  <si>
    <t>Прочие поступления от денежных взысканий (штрафов) и иных сумм в возмещение ущерба</t>
  </si>
  <si>
    <t xml:space="preserve">1 05 01000 00 0000 110 </t>
  </si>
  <si>
    <t xml:space="preserve">1 05 02000 02 0000 110 </t>
  </si>
  <si>
    <t xml:space="preserve">        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</si>
  <si>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</si>
  <si>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</si>
  <si>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Код</t>
  </si>
  <si>
    <t xml:space="preserve">1 01 02000 01 0000 110 </t>
  </si>
  <si>
    <t>Налог на доходы физических лиц</t>
  </si>
  <si>
    <t>000</t>
  </si>
  <si>
    <t>1 09 0700 00 0000 110</t>
  </si>
  <si>
    <t>1 08 00000 00 0000 000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</si>
  <si>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</si>
  <si>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</si>
  <si>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% исполнения к году</t>
  </si>
  <si>
    <t>1 16 29000 01 0000 140</t>
  </si>
  <si>
    <t>Денежные взыскания (штрафы) за нарушение законодательства о государственном контроле за осуществлением международных автомобильных перевозок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</si>
  <si>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</si>
  <si>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безвозмездные поступления в бюджеты муниципальных районов</t>
  </si>
  <si>
    <t>ШТРАФЫ, САНКЦИИ, ВОЗМЕЩЕНИЕ УЩЕРБА</t>
  </si>
  <si>
    <t xml:space="preserve">Государственная пошлина по делам, рассматриваемым в судах общей юрисдикции, мировыми судьями </t>
  </si>
  <si>
    <t xml:space="preserve">Прочие неналоговые доходы </t>
  </si>
  <si>
    <t>ОБЩЕГОСУДАРСТВЕННЫЕ ВОПРОСЫ</t>
  </si>
  <si>
    <t>1 01 00000 00 0000 000</t>
  </si>
  <si>
    <t>1 17 05000 00 0000 180</t>
  </si>
  <si>
    <t>1 16 28000 01 0000 140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</si>
  <si>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</si>
  <si>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1 16 30000 01 0000 140</t>
  </si>
  <si>
    <t>1 17 00000 00 0000 000</t>
  </si>
  <si>
    <t>ПРОЧИЕ НЕНАЛОГОВЫЕ ДОХОДЫ</t>
  </si>
  <si>
    <t>НАЛОГИ НА ПРИБЫЛЬ, ДОХОДЫ</t>
  </si>
  <si>
    <t xml:space="preserve">1 08 03000 01 0000 110 </t>
  </si>
  <si>
    <t>ПЛАТЕЖИ ПРИ ПОЛЬЗОВАНИИ ПРИРОДНЫМИ РЕСУРСАМИ</t>
  </si>
  <si>
    <t>1 12 01000 01 0000 120</t>
  </si>
  <si>
    <t>Налог на прибыль организаций</t>
  </si>
  <si>
    <t xml:space="preserve">1 01 01000 00 0000 110 </t>
  </si>
  <si>
    <t>Исполнение бюджета муниципального района "Город Людиново и Людиновский район"</t>
  </si>
  <si>
    <t>БЕЗВОЗМЕЗДНЫЕ ПОСТУПЛЕНИЯ</t>
  </si>
  <si>
    <t>2 00 00000 00 0000 000</t>
  </si>
  <si>
    <t>1 09 00000 00 0000 000</t>
  </si>
  <si>
    <t>Безвозмездные поступления от других бюджетов бюджетной системы Российской Федерации</t>
  </si>
  <si>
    <t>2 02 00000 00 0000 000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</si>
  <si>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</si>
  <si>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</si>
  <si>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</si>
  <si>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</si>
  <si>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01 05</t>
  </si>
  <si>
    <t>01 11</t>
  </si>
  <si>
    <t>Резервные фонды</t>
  </si>
  <si>
    <t>01 13</t>
  </si>
  <si>
    <t>Другие общегосударственные вопросы</t>
  </si>
  <si>
    <t>01 00</t>
  </si>
  <si>
    <t>02 00</t>
  </si>
  <si>
    <t>02 03</t>
  </si>
  <si>
    <t>Мобилизационная и вневойсковая подготовка</t>
  </si>
  <si>
    <t>03 00</t>
  </si>
  <si>
    <t>03 02</t>
  </si>
  <si>
    <t>Органы внутренних дел</t>
  </si>
  <si>
    <t>03 04</t>
  </si>
  <si>
    <t>Органы юстиции</t>
  </si>
  <si>
    <t>03 09</t>
  </si>
  <si>
    <t>04 00</t>
  </si>
  <si>
    <t>04 05</t>
  </si>
  <si>
    <t>Сельское хозяйство и рыболовство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</si>
  <si>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</si>
  <si>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</si>
  <si>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</si>
  <si>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</si>
  <si>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</si>
  <si>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</si>
  <si>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</si>
  <si>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05 01</t>
  </si>
  <si>
    <t>Жилищное хозяйство</t>
  </si>
  <si>
    <t>05 02</t>
  </si>
  <si>
    <t>Коммунальное хозяйство</t>
  </si>
  <si>
    <t>06 00</t>
  </si>
  <si>
    <t>06 03</t>
  </si>
  <si>
    <t>Охрана объектов растительного и животного мира и среды их обитания</t>
  </si>
  <si>
    <t>07 00</t>
  </si>
  <si>
    <t>07 01</t>
  </si>
  <si>
    <t>Дошкольное образование</t>
  </si>
  <si>
    <t>07 02</t>
  </si>
  <si>
    <t>Общее образование</t>
  </si>
  <si>
    <t>07 05</t>
  </si>
  <si>
    <t>Профессиональная подготовка, переподготовка и повышение квалификации</t>
  </si>
  <si>
    <t>07 07</t>
  </si>
  <si>
    <t>07 09</t>
  </si>
  <si>
    <t>Другие вопросы в области образования</t>
  </si>
  <si>
    <t>08 00</t>
  </si>
  <si>
    <t>08 01</t>
  </si>
  <si>
    <t>Культура</t>
  </si>
  <si>
    <t>08 04</t>
  </si>
  <si>
    <t xml:space="preserve">Другие вопросы в области культуры, кинематографии </t>
  </si>
  <si>
    <t>10 00</t>
  </si>
  <si>
    <t>10 02</t>
  </si>
  <si>
    <t>Социальное обслуживание населения</t>
  </si>
  <si>
    <t>10 03</t>
  </si>
  <si>
    <t>Социальное обеспечение населения</t>
  </si>
  <si>
    <t>10 04</t>
  </si>
  <si>
    <t>Охрана семьи и детства</t>
  </si>
  <si>
    <t>11 00</t>
  </si>
  <si>
    <t>11 05</t>
  </si>
  <si>
    <t>Другие вопросы в области физической культуры и спорта</t>
  </si>
  <si>
    <t>12 00</t>
  </si>
  <si>
    <t>12 02</t>
  </si>
  <si>
    <t>14 00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</si>
  <si>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</si>
  <si>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</si>
  <si>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14 03</t>
  </si>
  <si>
    <t>1 16 25000 00 0000 140</t>
  </si>
  <si>
    <t xml:space="preserve">Налог, взимаемый в связи с применением упрощенной системы налогообложения </t>
  </si>
  <si>
    <t xml:space="preserve">КУЛЬТУРА, КИНЕМАТОГРАФИЯ </t>
  </si>
  <si>
    <t>Денежные взыскания (штрафы) за правонарушения в области дорожного движения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</si>
  <si>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</si>
  <si>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</si>
  <si>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</si>
  <si>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</si>
  <si>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Налог, взимаемый в связи с применением патентной системы налогообложения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</si>
  <si>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</si>
  <si>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</si>
  <si>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1 05 04000 02 0000 110</t>
  </si>
  <si>
    <t>1 16 51000 02 0000 140</t>
  </si>
  <si>
    <t>13 00</t>
  </si>
  <si>
    <t>ОБСЛУЖИВАНИЕ ГОСУДАРСТВЕННОГО И МУНИЦИПАЛЬНОГО ДОЛГА</t>
  </si>
  <si>
    <t>13 01</t>
  </si>
  <si>
    <t>Обслуживание государственного (муниципального) долга</t>
  </si>
  <si>
    <t>ПРОФИЦИТ БЮДЖЕТА (со знаком "плюс") ДЕФИЦИТ БЮДЖЕТА (со знаком "минус")</t>
  </si>
  <si>
    <t>1 16 33000 01 0000 140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</si>
  <si>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</si>
  <si>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</si>
  <si>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</si>
  <si>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11 01</t>
  </si>
  <si>
    <t>Физическая культура</t>
  </si>
  <si>
    <t>Периодическая печать и издательства</t>
  </si>
  <si>
    <t>1 03 00000 00 0000 000</t>
  </si>
  <si>
    <t xml:space="preserve">Налоги на товары (работы, услуги), реализуемые на территории Российской Федерации </t>
  </si>
  <si>
    <t>1 03 02000 01 0000 110</t>
  </si>
  <si>
    <t>Акцизы по подакцизным товарам (продукции), производимым на территории Российской Федерации</t>
  </si>
  <si>
    <t>1 16 21000 00 0000 140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</si>
  <si>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</si>
  <si>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</si>
  <si>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1 16 35000 00 0000 140</t>
  </si>
  <si>
    <t>Суммы по искам о возмещении вреда, причиненного окружающей среде</t>
  </si>
  <si>
    <t>07 03</t>
  </si>
  <si>
    <t>Плата за негативное воздействие на окружающую среду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</si>
  <si>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</si>
  <si>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</si>
  <si>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</si>
  <si>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</si>
  <si>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05 05</t>
  </si>
  <si>
    <t>Другие вопросы в области жилищно-коммунального хозяйства</t>
  </si>
  <si>
    <t>Дополнительное образование детей</t>
  </si>
  <si>
    <t>Молодежная политика</t>
  </si>
  <si>
    <t>ЖИЛИЩНО-КОММУНАЛЬНОЕ ХОЗЯЙСТВО</t>
  </si>
  <si>
    <t>Прочие межбюджетные трансферты общего характера</t>
  </si>
  <si>
    <t>Отклонение                      +,-                                                              к году</t>
  </si>
  <si>
    <t>10 06</t>
  </si>
  <si>
    <t>Другие вопросы в области социальной политики</t>
  </si>
  <si>
    <t>1 05 06000 01 0000 110</t>
  </si>
  <si>
    <t>Налог на профессиональный доход</t>
  </si>
  <si>
    <t>ДОХОДЫ ОТ ОКАЗАНИЯ ПЛАТНЫХ УСЛУГ И КОМПЕНСАЦИИ ЗАТРАТ ГОСУДАРСТВА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</si>
  <si>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</si>
  <si>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</si>
  <si>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</si>
  <si>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2 07 00000 00 0000 000</t>
  </si>
  <si>
    <t xml:space="preserve">Прочие безвозмездные поступления 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</si>
  <si>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</si>
  <si>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</si>
  <si>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2 19 00000 05 0000 150</t>
  </si>
  <si>
    <t>2 02 10000 00 0000 150</t>
  </si>
  <si>
    <t>2 02 20000 00 0000 150</t>
  </si>
  <si>
    <t>2 02 30000 00 0000 150</t>
  </si>
  <si>
    <t>2 02 40000 00 0000 150</t>
  </si>
  <si>
    <t>2 07 05000 05 0000 150</t>
  </si>
  <si>
    <t>Наименование показателей бюджетной классификации</t>
  </si>
  <si>
    <t>01 07</t>
  </si>
  <si>
    <t>Обеспечение проведения выборов и референдумов</t>
  </si>
  <si>
    <t>Уточненные бюджетные назначения на год*</t>
  </si>
  <si>
    <t>1 13 01000 00 0000 130</t>
  </si>
  <si>
    <t xml:space="preserve">Доходы от оказания платных услуг (работ) </t>
  </si>
  <si>
    <t>1 13 02000 00 0000 130</t>
  </si>
  <si>
    <t>Доходы от компенсации затрат государства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</si>
  <si>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</si>
  <si>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</si>
  <si>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1 16 10000 00 0000 140</t>
  </si>
  <si>
    <t>Платежи в целях возмещения причиненного ущерба (убытков)</t>
  </si>
  <si>
    <t>Гражданская оборона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</si>
  <si>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</si>
  <si>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</si>
  <si>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МЕЖБЮДЖЕТНЫЕ ТРАНСФЕРТЫ ОБЩЕГО ХАРАКТЕРА БЮДЖЕТАМ БЮДЖЕТНОЙ СИСТЕМЫ РОССИЙСКОЙ ФЕДЕРАЦИИ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</si>
  <si>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</si>
  <si>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</si>
  <si>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</si>
  <si>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</si>
  <si>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</si>
  <si>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</si>
  <si>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</si>
  <si>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</si>
  <si>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1 16 07000 00 0000 140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</si>
  <si>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</si>
  <si>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</si>
  <si>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</si>
  <si>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</si>
  <si>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1 16 11000 01 0000 140</t>
  </si>
  <si>
    <t>Платежи, уплачиваемые в целях возмещения вреда</t>
  </si>
  <si>
    <t>1 16 01330 00 0000 140</t>
  </si>
  <si>
    <t xml:space="preserve">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</si>
  <si>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03 14</t>
  </si>
  <si>
    <t>Другие вопросы в области национальной безопасности и правоохранительной деятельности</t>
  </si>
  <si>
    <t>11 03</t>
  </si>
  <si>
    <t>Спорт высших достижений</t>
  </si>
  <si>
    <t>ДОХОДЫ БЮДЖЕТА - ВСЕГО</t>
  </si>
  <si>
    <t>в том числе:</t>
  </si>
  <si>
    <t>РАСХОДЫ БЮДЖЕТА - ВСЕГО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</si>
  <si>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</si>
  <si>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</si>
  <si>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Cсудебная система</t>
  </si>
  <si>
    <t>1 17 15000 00 0000 150</t>
  </si>
  <si>
    <t>Инициативные платежи</t>
  </si>
  <si>
    <t>2 08 00000 00 0000 000</t>
  </si>
  <si>
    <t xml:space="preserve"> 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</si>
  <si>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</si>
  <si>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2 08 05000 05 0000 150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</si>
  <si>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</si>
  <si>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</si>
  <si>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</si>
  <si>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</si>
  <si>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на 01.04.2024 года</t>
  </si>
  <si>
    <t>Исполнение на 01.04.2024 г.</t>
  </si>
  <si>
    <t>1 14 02050 05 0000 410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</si>
  <si>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</si>
  <si>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06 05</t>
  </si>
  <si>
    <t>Другие вопросы в области охраны окружающей среды</t>
  </si>
  <si>
    <t>х</t>
  </si>
  <si>
    <t>*Бюджетный план на 2024 год уточнен с учетом изменений безвозмездных и целевых средств по отчету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</si>
</sst>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#,##0_ ;\-#,##0\ "/>
    <numFmt numFmtId="187" formatCode="#,##0.0_ ;\-#,##0.0\ 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2"/>
      <color indexed="2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32"/>
      <name val="Arial Cyr"/>
      <family val="2"/>
    </font>
    <font>
      <b/>
      <sz val="12"/>
      <color indexed="32"/>
      <name val="Arial Cyr"/>
      <family val="2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color indexed="8"/>
      <name val="Times New Roman"/>
      <family val="1"/>
    </font>
    <font>
      <b/>
      <i/>
      <u val="single"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6" fontId="6" fillId="0" borderId="6">
      <alignment wrapText="1"/>
      <protection/>
    </xf>
    <xf numFmtId="176" fontId="5" fillId="0" borderId="7" applyBorder="0">
      <alignment wrapText="1"/>
      <protection/>
    </xf>
    <xf numFmtId="0" fontId="44" fillId="0" borderId="8" applyNumberFormat="0" applyFill="0" applyAlignment="0" applyProtection="0"/>
    <xf numFmtId="0" fontId="45" fillId="28" borderId="9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1" fontId="2" fillId="0" borderId="0">
      <alignment/>
      <protection/>
    </xf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4" fillId="0" borderId="14" xfId="0" applyFont="1" applyBorder="1" applyAlignment="1">
      <alignment horizontal="center" vertical="top" wrapText="1"/>
    </xf>
    <xf numFmtId="0" fontId="11" fillId="0" borderId="14" xfId="0" applyFont="1" applyBorder="1" applyAlignment="1" applyProtection="1">
      <alignment horizontal="center" vertical="top" wrapText="1"/>
      <protection locked="0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186" fontId="16" fillId="0" borderId="14" xfId="0" applyNumberFormat="1" applyFont="1" applyBorder="1" applyAlignment="1">
      <alignment horizontal="right" vertical="center"/>
    </xf>
    <xf numFmtId="187" fontId="16" fillId="0" borderId="14" xfId="0" applyNumberFormat="1" applyFont="1" applyBorder="1" applyAlignment="1">
      <alignment horizontal="right" vertical="center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right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186" fontId="12" fillId="0" borderId="14" xfId="0" applyNumberFormat="1" applyFont="1" applyBorder="1" applyAlignment="1">
      <alignment horizontal="right" vertical="center"/>
    </xf>
    <xf numFmtId="49" fontId="14" fillId="0" borderId="15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186" fontId="11" fillId="0" borderId="14" xfId="0" applyNumberFormat="1" applyFont="1" applyBorder="1" applyAlignment="1">
      <alignment horizontal="right" vertical="center"/>
    </xf>
    <xf numFmtId="187" fontId="14" fillId="0" borderId="14" xfId="0" applyNumberFormat="1" applyFont="1" applyBorder="1" applyAlignment="1">
      <alignment horizontal="right" vertical="center"/>
    </xf>
    <xf numFmtId="49" fontId="14" fillId="0" borderId="19" xfId="0" applyNumberFormat="1" applyFont="1" applyBorder="1" applyAlignment="1">
      <alignment horizontal="right" vertical="center" wrapText="1"/>
    </xf>
    <xf numFmtId="49" fontId="14" fillId="0" borderId="16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/>
    </xf>
    <xf numFmtId="176" fontId="12" fillId="0" borderId="14" xfId="50" applyFont="1" applyFill="1" applyBorder="1" applyAlignment="1">
      <alignment vertical="center" wrapText="1"/>
      <protection/>
    </xf>
    <xf numFmtId="0" fontId="11" fillId="0" borderId="17" xfId="0" applyFont="1" applyBorder="1" applyAlignment="1">
      <alignment horizontal="center" vertical="center"/>
    </xf>
    <xf numFmtId="176" fontId="11" fillId="0" borderId="14" xfId="50" applyFont="1" applyFill="1" applyBorder="1" applyAlignment="1">
      <alignment vertical="center" wrapText="1"/>
      <protection/>
    </xf>
    <xf numFmtId="49" fontId="16" fillId="0" borderId="13" xfId="0" applyNumberFormat="1" applyFont="1" applyBorder="1" applyAlignment="1">
      <alignment horizontal="right" vertical="center" wrapText="1"/>
    </xf>
    <xf numFmtId="0" fontId="16" fillId="0" borderId="17" xfId="0" applyFont="1" applyBorder="1" applyAlignment="1">
      <alignment horizontal="left" vertical="center" wrapText="1"/>
    </xf>
    <xf numFmtId="187" fontId="12" fillId="0" borderId="14" xfId="0" applyNumberFormat="1" applyFont="1" applyBorder="1" applyAlignment="1">
      <alignment horizontal="right" vertical="center"/>
    </xf>
    <xf numFmtId="49" fontId="14" fillId="0" borderId="13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187" fontId="11" fillId="0" borderId="14" xfId="0" applyNumberFormat="1" applyFont="1" applyBorder="1" applyAlignment="1">
      <alignment horizontal="right" vertical="center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 vertical="center" wrapText="1"/>
    </xf>
    <xf numFmtId="0" fontId="11" fillId="0" borderId="20" xfId="0" applyFont="1" applyBorder="1" applyAlignment="1">
      <alignment horizontal="center" vertical="center"/>
    </xf>
    <xf numFmtId="49" fontId="11" fillId="0" borderId="17" xfId="61" applyNumberFormat="1" applyFont="1" applyFill="1" applyBorder="1" applyAlignment="1">
      <alignment vertical="center" wrapText="1"/>
      <protection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right" vertical="center" wrapText="1"/>
    </xf>
    <xf numFmtId="0" fontId="14" fillId="0" borderId="20" xfId="0" applyFont="1" applyBorder="1" applyAlignment="1">
      <alignment horizontal="left" vertical="center" wrapText="1"/>
    </xf>
    <xf numFmtId="186" fontId="11" fillId="0" borderId="6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176" fontId="11" fillId="0" borderId="15" xfId="49" applyFont="1" applyFill="1" applyBorder="1" applyAlignment="1">
      <alignment horizontal="left" vertical="center" wrapText="1"/>
      <protection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right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center" wrapText="1"/>
    </xf>
    <xf numFmtId="186" fontId="12" fillId="0" borderId="22" xfId="0" applyNumberFormat="1" applyFont="1" applyBorder="1" applyAlignment="1">
      <alignment horizontal="right" vertical="center"/>
    </xf>
    <xf numFmtId="187" fontId="12" fillId="0" borderId="22" xfId="0" applyNumberFormat="1" applyFont="1" applyBorder="1" applyAlignment="1">
      <alignment horizontal="right" vertical="center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righ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186" fontId="11" fillId="0" borderId="14" xfId="0" applyNumberFormat="1" applyFont="1" applyFill="1" applyBorder="1" applyAlignment="1">
      <alignment horizontal="right" vertical="center"/>
    </xf>
    <xf numFmtId="49" fontId="16" fillId="0" borderId="15" xfId="0" applyNumberFormat="1" applyFont="1" applyFill="1" applyBorder="1" applyAlignment="1">
      <alignment horizontal="center" vertical="center" wrapText="1"/>
    </xf>
    <xf numFmtId="186" fontId="12" fillId="0" borderId="14" xfId="0" applyNumberFormat="1" applyFont="1" applyFill="1" applyBorder="1" applyAlignment="1">
      <alignment horizontal="right" vertical="center"/>
    </xf>
    <xf numFmtId="49" fontId="14" fillId="0" borderId="21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 wrapText="1"/>
    </xf>
    <xf numFmtId="186" fontId="11" fillId="0" borderId="14" xfId="63" applyNumberFormat="1" applyFont="1" applyFill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49" fontId="16" fillId="0" borderId="16" xfId="0" applyNumberFormat="1" applyFont="1" applyFill="1" applyBorder="1" applyAlignment="1">
      <alignment horizontal="righ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86" fontId="11" fillId="0" borderId="14" xfId="63" applyNumberFormat="1" applyFont="1" applyBorder="1" applyAlignment="1">
      <alignment horizontal="right" vertical="center"/>
    </xf>
    <xf numFmtId="0" fontId="14" fillId="0" borderId="17" xfId="0" applyFont="1" applyFill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left" vertical="center"/>
    </xf>
    <xf numFmtId="49" fontId="12" fillId="0" borderId="17" xfId="0" applyNumberFormat="1" applyFont="1" applyBorder="1" applyAlignment="1">
      <alignment horizontal="center" vertical="center"/>
    </xf>
    <xf numFmtId="0" fontId="12" fillId="0" borderId="14" xfId="0" applyFont="1" applyFill="1" applyBorder="1" applyAlignment="1" applyProtection="1">
      <alignment horizontal="left" vertical="center"/>
      <protection locked="0"/>
    </xf>
    <xf numFmtId="186" fontId="12" fillId="0" borderId="14" xfId="0" applyNumberFormat="1" applyFont="1" applyFill="1" applyBorder="1" applyAlignment="1" applyProtection="1">
      <alignment horizontal="right" vertical="center"/>
      <protection locked="0"/>
    </xf>
    <xf numFmtId="187" fontId="12" fillId="0" borderId="14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49" fontId="12" fillId="0" borderId="14" xfId="61" applyNumberFormat="1" applyFont="1" applyFill="1" applyBorder="1" applyAlignment="1">
      <alignment vertical="center" wrapText="1"/>
      <protection/>
    </xf>
    <xf numFmtId="49" fontId="11" fillId="0" borderId="16" xfId="0" applyNumberFormat="1" applyFont="1" applyBorder="1" applyAlignment="1">
      <alignment vertical="center"/>
    </xf>
    <xf numFmtId="49" fontId="11" fillId="0" borderId="18" xfId="0" applyNumberFormat="1" applyFont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left" vertical="center" wrapText="1"/>
      <protection locked="0"/>
    </xf>
    <xf numFmtId="186" fontId="11" fillId="0" borderId="14" xfId="0" applyNumberFormat="1" applyFont="1" applyFill="1" applyBorder="1" applyAlignment="1" applyProtection="1">
      <alignment horizontal="right" vertical="center"/>
      <protection locked="0"/>
    </xf>
    <xf numFmtId="187" fontId="11" fillId="0" borderId="14" xfId="0" applyNumberFormat="1" applyFont="1" applyFill="1" applyBorder="1" applyAlignment="1" applyProtection="1">
      <alignment horizontal="right" vertical="center"/>
      <protection locked="0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 applyProtection="1">
      <alignment vertical="center" wrapText="1"/>
      <protection locked="0"/>
    </xf>
    <xf numFmtId="49" fontId="11" fillId="0" borderId="21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 applyProtection="1">
      <alignment vertical="center" wrapText="1"/>
      <protection locked="0"/>
    </xf>
    <xf numFmtId="49" fontId="11" fillId="0" borderId="21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vertical="center" wrapText="1"/>
      <protection locked="0"/>
    </xf>
    <xf numFmtId="0" fontId="12" fillId="0" borderId="14" xfId="0" applyFont="1" applyFill="1" applyBorder="1" applyAlignment="1" applyProtection="1">
      <alignment vertical="center" wrapText="1"/>
      <protection locked="0"/>
    </xf>
    <xf numFmtId="49" fontId="11" fillId="0" borderId="15" xfId="0" applyNumberFormat="1" applyFont="1" applyBorder="1" applyAlignment="1">
      <alignment vertical="center"/>
    </xf>
    <xf numFmtId="0" fontId="12" fillId="0" borderId="22" xfId="0" applyNumberFormat="1" applyFont="1" applyFill="1" applyBorder="1" applyAlignment="1" applyProtection="1">
      <alignment horizontal="left" vertical="center"/>
      <protection locked="0"/>
    </xf>
    <xf numFmtId="186" fontId="12" fillId="0" borderId="14" xfId="0" applyNumberFormat="1" applyFont="1" applyFill="1" applyBorder="1" applyAlignment="1" applyProtection="1">
      <alignment horizontal="right" vertical="center"/>
      <protection/>
    </xf>
    <xf numFmtId="49" fontId="12" fillId="0" borderId="15" xfId="0" applyNumberFormat="1" applyFont="1" applyBorder="1" applyAlignment="1">
      <alignment vertical="center"/>
    </xf>
    <xf numFmtId="0" fontId="12" fillId="33" borderId="17" xfId="0" applyFont="1" applyFill="1" applyBorder="1" applyAlignment="1">
      <alignment vertical="center" wrapText="1"/>
    </xf>
    <xf numFmtId="49" fontId="12" fillId="0" borderId="16" xfId="0" applyNumberFormat="1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2" fillId="33" borderId="14" xfId="0" applyFont="1" applyFill="1" applyBorder="1" applyAlignment="1">
      <alignment vertical="center" wrapText="1"/>
    </xf>
    <xf numFmtId="186" fontId="12" fillId="0" borderId="14" xfId="63" applyNumberFormat="1" applyFont="1" applyBorder="1" applyAlignment="1">
      <alignment horizontal="right" vertical="center"/>
    </xf>
    <xf numFmtId="0" fontId="12" fillId="0" borderId="17" xfId="0" applyFont="1" applyFill="1" applyBorder="1" applyAlignment="1">
      <alignment vertical="center" wrapText="1"/>
    </xf>
    <xf numFmtId="186" fontId="16" fillId="0" borderId="14" xfId="61" applyNumberFormat="1" applyFont="1" applyBorder="1" applyAlignment="1">
      <alignment horizontal="right" vertical="center"/>
      <protection/>
    </xf>
    <xf numFmtId="0" fontId="12" fillId="0" borderId="16" xfId="0" applyFont="1" applyBorder="1" applyAlignment="1">
      <alignment vertical="center" wrapText="1"/>
    </xf>
    <xf numFmtId="186" fontId="11" fillId="0" borderId="0" xfId="0" applyNumberFormat="1" applyFont="1" applyAlignment="1">
      <alignment vertical="center"/>
    </xf>
    <xf numFmtId="186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center"/>
    </xf>
    <xf numFmtId="0" fontId="16" fillId="0" borderId="15" xfId="0" applyFont="1" applyBorder="1" applyAlignment="1">
      <alignment horizontal="left" vertical="top" wrapText="1"/>
    </xf>
    <xf numFmtId="186" fontId="12" fillId="0" borderId="14" xfId="0" applyNumberFormat="1" applyFont="1" applyBorder="1" applyAlignment="1" applyProtection="1">
      <alignment horizontal="right" vertical="top" wrapText="1"/>
      <protection locked="0"/>
    </xf>
    <xf numFmtId="186" fontId="16" fillId="0" borderId="14" xfId="0" applyNumberFormat="1" applyFont="1" applyBorder="1" applyAlignment="1">
      <alignment horizontal="right" vertical="top"/>
    </xf>
    <xf numFmtId="187" fontId="16" fillId="0" borderId="14" xfId="0" applyNumberFormat="1" applyFont="1" applyBorder="1" applyAlignment="1">
      <alignment horizontal="right" vertical="top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4" fillId="0" borderId="15" xfId="0" applyFont="1" applyBorder="1" applyAlignment="1">
      <alignment horizontal="left" vertical="top" wrapText="1"/>
    </xf>
    <xf numFmtId="0" fontId="11" fillId="0" borderId="18" xfId="0" applyNumberFormat="1" applyFont="1" applyFill="1" applyBorder="1" applyAlignment="1" applyProtection="1">
      <alignment horizontal="left" vertical="center"/>
      <protection locked="0"/>
    </xf>
    <xf numFmtId="186" fontId="11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17" xfId="0" applyFont="1" applyFill="1" applyBorder="1" applyAlignment="1">
      <alignment horizontal="center" vertical="center" wrapText="1"/>
    </xf>
    <xf numFmtId="187" fontId="11" fillId="0" borderId="14" xfId="0" applyNumberFormat="1" applyFont="1" applyFill="1" applyBorder="1" applyAlignment="1">
      <alignment horizontal="right" vertical="center"/>
    </xf>
    <xf numFmtId="186" fontId="11" fillId="0" borderId="14" xfId="0" applyNumberFormat="1" applyFont="1" applyBorder="1" applyAlignment="1">
      <alignment horizontal="center" vertical="center"/>
    </xf>
    <xf numFmtId="186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Г1" xfId="49"/>
    <cellStyle name="ЗГ2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5"/>
  <sheetViews>
    <sheetView tabSelected="1" view="pageBreakPreview" zoomScale="70" zoomScaleNormal="75" zoomScaleSheetLayoutView="70" zoomScalePageLayoutView="0" workbookViewId="0" topLeftCell="A116">
      <selection activeCell="H73" sqref="H73"/>
    </sheetView>
  </sheetViews>
  <sheetFormatPr defaultColWidth="9.00390625" defaultRowHeight="12.75"/>
  <cols>
    <col min="1" max="1" width="5.75390625" style="34" customWidth="1"/>
    <col min="2" max="2" width="1.12109375" style="34" customWidth="1"/>
    <col min="3" max="3" width="26.125" style="35" customWidth="1"/>
    <col min="4" max="4" width="46.00390625" style="34" customWidth="1"/>
    <col min="5" max="5" width="14.00390625" style="36" customWidth="1"/>
    <col min="6" max="6" width="14.125" style="36" customWidth="1"/>
    <col min="7" max="8" width="13.125" style="36" customWidth="1"/>
    <col min="9" max="10" width="11.875" style="1" customWidth="1"/>
    <col min="11" max="16384" width="9.125" style="1" customWidth="1"/>
  </cols>
  <sheetData>
    <row r="1" spans="1:9" ht="18" customHeight="1">
      <c r="A1" s="179" t="s">
        <v>67</v>
      </c>
      <c r="B1" s="179"/>
      <c r="C1" s="179"/>
      <c r="D1" s="179"/>
      <c r="E1" s="179"/>
      <c r="F1" s="179"/>
      <c r="G1" s="179"/>
      <c r="H1" s="179"/>
      <c r="I1" s="21"/>
    </row>
    <row r="2" spans="1:9" ht="18" customHeight="1">
      <c r="A2" s="179" t="s">
        <v>258</v>
      </c>
      <c r="B2" s="179"/>
      <c r="C2" s="179"/>
      <c r="D2" s="179"/>
      <c r="E2" s="179"/>
      <c r="F2" s="179"/>
      <c r="G2" s="179"/>
      <c r="H2" s="179"/>
      <c r="I2" s="21"/>
    </row>
    <row r="3" spans="1:9" ht="9" customHeight="1">
      <c r="A3" s="158"/>
      <c r="B3" s="158"/>
      <c r="C3" s="158"/>
      <c r="D3" s="158"/>
      <c r="E3" s="158"/>
      <c r="F3" s="158"/>
      <c r="G3" s="158"/>
      <c r="H3" s="158"/>
      <c r="I3" s="21"/>
    </row>
    <row r="4" spans="1:10" ht="18" customHeight="1">
      <c r="A4" s="37"/>
      <c r="B4" s="37"/>
      <c r="C4" s="37"/>
      <c r="D4" s="37"/>
      <c r="H4" s="38" t="s">
        <v>20</v>
      </c>
      <c r="I4" s="7"/>
      <c r="J4" s="7"/>
    </row>
    <row r="5" spans="1:10" ht="75" customHeight="1">
      <c r="A5" s="180" t="s">
        <v>37</v>
      </c>
      <c r="B5" s="181"/>
      <c r="C5" s="182"/>
      <c r="D5" s="39" t="s">
        <v>205</v>
      </c>
      <c r="E5" s="40" t="s">
        <v>208</v>
      </c>
      <c r="F5" s="40" t="s">
        <v>259</v>
      </c>
      <c r="G5" s="40" t="s">
        <v>186</v>
      </c>
      <c r="H5" s="40" t="s">
        <v>45</v>
      </c>
      <c r="I5" s="12"/>
      <c r="J5" s="8"/>
    </row>
    <row r="6" spans="1:10" s="168" customFormat="1" ht="21.75" customHeight="1">
      <c r="A6" s="159"/>
      <c r="B6" s="160"/>
      <c r="C6" s="160"/>
      <c r="D6" s="162" t="s">
        <v>242</v>
      </c>
      <c r="E6" s="163">
        <f>E8+E65</f>
        <v>1433764</v>
      </c>
      <c r="F6" s="163">
        <f>F8+F65</f>
        <v>331039</v>
      </c>
      <c r="G6" s="164">
        <f>F6-E6</f>
        <v>-1102725</v>
      </c>
      <c r="H6" s="165">
        <f>F6/E6*100</f>
        <v>23.088806805025094</v>
      </c>
      <c r="I6" s="166"/>
      <c r="J6" s="167"/>
    </row>
    <row r="7" spans="1:10" s="168" customFormat="1" ht="21.75" customHeight="1">
      <c r="A7" s="159"/>
      <c r="B7" s="160"/>
      <c r="C7" s="160"/>
      <c r="D7" s="169" t="s">
        <v>243</v>
      </c>
      <c r="E7" s="40"/>
      <c r="F7" s="40"/>
      <c r="G7" s="40"/>
      <c r="H7" s="40"/>
      <c r="I7" s="166"/>
      <c r="J7" s="167"/>
    </row>
    <row r="8" spans="1:15" ht="34.5" customHeight="1">
      <c r="A8" s="41"/>
      <c r="B8" s="42"/>
      <c r="C8" s="43"/>
      <c r="D8" s="44" t="s">
        <v>19</v>
      </c>
      <c r="E8" s="45">
        <f>E9+E12+E14+E20+E22+E25+E27+E30+E32+E35+E40+E61</f>
        <v>578391</v>
      </c>
      <c r="F8" s="45">
        <f>F9+F12+F14+F20+F22+F25+F27+F30+F32+F35+F40+F61</f>
        <v>129607</v>
      </c>
      <c r="G8" s="45">
        <f aca="true" t="shared" si="0" ref="G8:G63">F8-E8</f>
        <v>-448784</v>
      </c>
      <c r="H8" s="46">
        <f aca="true" t="shared" si="1" ref="H8:H23">F8/E8*100</f>
        <v>22.408197914559526</v>
      </c>
      <c r="I8" s="7"/>
      <c r="J8" s="7"/>
      <c r="K8" s="7"/>
      <c r="L8" s="7"/>
      <c r="M8" s="7"/>
      <c r="N8" s="7"/>
      <c r="O8" s="7"/>
    </row>
    <row r="9" spans="1:10" ht="21.75" customHeight="1">
      <c r="A9" s="47" t="s">
        <v>40</v>
      </c>
      <c r="B9" s="48"/>
      <c r="C9" s="49" t="s">
        <v>54</v>
      </c>
      <c r="D9" s="50" t="s">
        <v>61</v>
      </c>
      <c r="E9" s="93">
        <f>SUM(E10:E11)</f>
        <v>420027</v>
      </c>
      <c r="F9" s="51">
        <f>SUM(F10:F11)</f>
        <v>97661</v>
      </c>
      <c r="G9" s="45">
        <f t="shared" si="0"/>
        <v>-322366</v>
      </c>
      <c r="H9" s="46">
        <f t="shared" si="1"/>
        <v>23.25112433248339</v>
      </c>
      <c r="I9" s="13"/>
      <c r="J9" s="7"/>
    </row>
    <row r="10" spans="1:10" ht="21.75" customHeight="1">
      <c r="A10" s="52" t="s">
        <v>40</v>
      </c>
      <c r="B10" s="48"/>
      <c r="C10" s="53" t="s">
        <v>66</v>
      </c>
      <c r="D10" s="54" t="s">
        <v>65</v>
      </c>
      <c r="E10" s="55">
        <v>1106</v>
      </c>
      <c r="F10" s="55">
        <v>288</v>
      </c>
      <c r="G10" s="55">
        <f t="shared" si="0"/>
        <v>-818</v>
      </c>
      <c r="H10" s="56">
        <f t="shared" si="1"/>
        <v>26.03978300180832</v>
      </c>
      <c r="I10" s="13"/>
      <c r="J10" s="7"/>
    </row>
    <row r="11" spans="1:10" s="3" customFormat="1" ht="21.75" customHeight="1">
      <c r="A11" s="52" t="s">
        <v>40</v>
      </c>
      <c r="B11" s="57"/>
      <c r="C11" s="53" t="s">
        <v>38</v>
      </c>
      <c r="D11" s="54" t="s">
        <v>39</v>
      </c>
      <c r="E11" s="55">
        <v>418921</v>
      </c>
      <c r="F11" s="55">
        <v>97373</v>
      </c>
      <c r="G11" s="55">
        <f t="shared" si="0"/>
        <v>-321548</v>
      </c>
      <c r="H11" s="56">
        <f t="shared" si="1"/>
        <v>23.24376195034386</v>
      </c>
      <c r="I11" s="14"/>
      <c r="J11" s="9"/>
    </row>
    <row r="12" spans="1:10" s="3" customFormat="1" ht="52.5" customHeight="1">
      <c r="A12" s="47" t="s">
        <v>40</v>
      </c>
      <c r="B12" s="58"/>
      <c r="C12" s="59" t="s">
        <v>165</v>
      </c>
      <c r="D12" s="60" t="s">
        <v>166</v>
      </c>
      <c r="E12" s="51">
        <f>E13</f>
        <v>16767</v>
      </c>
      <c r="F12" s="51">
        <f>F13</f>
        <v>4264</v>
      </c>
      <c r="G12" s="45">
        <f>F12-E12</f>
        <v>-12503</v>
      </c>
      <c r="H12" s="46">
        <f>F12/E12*100</f>
        <v>25.43090594620385</v>
      </c>
      <c r="I12" s="14"/>
      <c r="J12" s="9"/>
    </row>
    <row r="13" spans="1:10" s="3" customFormat="1" ht="54" customHeight="1">
      <c r="A13" s="52" t="s">
        <v>40</v>
      </c>
      <c r="B13" s="58"/>
      <c r="C13" s="61" t="s">
        <v>167</v>
      </c>
      <c r="D13" s="62" t="s">
        <v>168</v>
      </c>
      <c r="E13" s="55">
        <v>16767</v>
      </c>
      <c r="F13" s="55">
        <v>4264</v>
      </c>
      <c r="G13" s="55">
        <f>F13-E13</f>
        <v>-12503</v>
      </c>
      <c r="H13" s="56">
        <f>F13/E13*100</f>
        <v>25.43090594620385</v>
      </c>
      <c r="I13" s="14"/>
      <c r="J13" s="9"/>
    </row>
    <row r="14" spans="1:10" s="2" customFormat="1" ht="21.75" customHeight="1">
      <c r="A14" s="47" t="s">
        <v>40</v>
      </c>
      <c r="B14" s="63"/>
      <c r="C14" s="49" t="s">
        <v>14</v>
      </c>
      <c r="D14" s="64" t="s">
        <v>15</v>
      </c>
      <c r="E14" s="51">
        <f>SUM(E15:E19)</f>
        <v>81058</v>
      </c>
      <c r="F14" s="93">
        <f>SUM(F15:F19)</f>
        <v>14745</v>
      </c>
      <c r="G14" s="45">
        <f t="shared" si="0"/>
        <v>-66313</v>
      </c>
      <c r="H14" s="65">
        <f t="shared" si="1"/>
        <v>18.1906782797503</v>
      </c>
      <c r="I14" s="15"/>
      <c r="J14" s="20"/>
    </row>
    <row r="15" spans="1:10" ht="34.5" customHeight="1">
      <c r="A15" s="52" t="s">
        <v>40</v>
      </c>
      <c r="B15" s="66"/>
      <c r="C15" s="67" t="s">
        <v>32</v>
      </c>
      <c r="D15" s="68" t="s">
        <v>141</v>
      </c>
      <c r="E15" s="55">
        <v>72349</v>
      </c>
      <c r="F15" s="55">
        <v>10834</v>
      </c>
      <c r="G15" s="55">
        <f t="shared" si="0"/>
        <v>-61515</v>
      </c>
      <c r="H15" s="69">
        <f t="shared" si="1"/>
        <v>14.974636829811056</v>
      </c>
      <c r="I15" s="13"/>
      <c r="J15" s="7"/>
    </row>
    <row r="16" spans="1:10" ht="34.5" customHeight="1">
      <c r="A16" s="70" t="s">
        <v>40</v>
      </c>
      <c r="B16" s="71"/>
      <c r="C16" s="53" t="s">
        <v>33</v>
      </c>
      <c r="D16" s="68" t="s">
        <v>23</v>
      </c>
      <c r="E16" s="55">
        <v>0</v>
      </c>
      <c r="F16" s="55">
        <v>2</v>
      </c>
      <c r="G16" s="55">
        <f t="shared" si="0"/>
        <v>2</v>
      </c>
      <c r="H16" s="69">
        <v>0</v>
      </c>
      <c r="I16" s="13"/>
      <c r="J16" s="19"/>
    </row>
    <row r="17" spans="1:10" ht="21.75" customHeight="1">
      <c r="A17" s="52" t="s">
        <v>40</v>
      </c>
      <c r="B17" s="58"/>
      <c r="C17" s="53" t="s">
        <v>8</v>
      </c>
      <c r="D17" s="68" t="s">
        <v>9</v>
      </c>
      <c r="E17" s="55">
        <v>42</v>
      </c>
      <c r="F17" s="55">
        <v>33</v>
      </c>
      <c r="G17" s="55">
        <f t="shared" si="0"/>
        <v>-9</v>
      </c>
      <c r="H17" s="69">
        <f t="shared" si="1"/>
        <v>78.57142857142857</v>
      </c>
      <c r="I17" s="13"/>
      <c r="J17" s="7"/>
    </row>
    <row r="18" spans="1:10" ht="36.75" customHeight="1">
      <c r="A18" s="52" t="s">
        <v>40</v>
      </c>
      <c r="B18" s="58"/>
      <c r="C18" s="72" t="s">
        <v>151</v>
      </c>
      <c r="D18" s="73" t="s">
        <v>148</v>
      </c>
      <c r="E18" s="55">
        <v>8667</v>
      </c>
      <c r="F18" s="55">
        <v>3876</v>
      </c>
      <c r="G18" s="55">
        <f>F18-E18</f>
        <v>-4791</v>
      </c>
      <c r="H18" s="69">
        <f t="shared" si="1"/>
        <v>44.721356870889586</v>
      </c>
      <c r="I18" s="13"/>
      <c r="J18" s="7"/>
    </row>
    <row r="19" spans="1:10" ht="21.75" customHeight="1" hidden="1">
      <c r="A19" s="52" t="s">
        <v>40</v>
      </c>
      <c r="B19" s="58"/>
      <c r="C19" s="72" t="s">
        <v>189</v>
      </c>
      <c r="D19" s="73" t="s">
        <v>190</v>
      </c>
      <c r="E19" s="55">
        <v>0</v>
      </c>
      <c r="F19" s="55">
        <v>0</v>
      </c>
      <c r="G19" s="55">
        <f>F19-E19</f>
        <v>0</v>
      </c>
      <c r="H19" s="69">
        <v>0</v>
      </c>
      <c r="I19" s="13"/>
      <c r="J19" s="7"/>
    </row>
    <row r="20" spans="1:10" s="2" customFormat="1" ht="21.75" customHeight="1">
      <c r="A20" s="47" t="s">
        <v>40</v>
      </c>
      <c r="B20" s="48"/>
      <c r="C20" s="49" t="s">
        <v>10</v>
      </c>
      <c r="D20" s="64" t="s">
        <v>11</v>
      </c>
      <c r="E20" s="51">
        <f>SUM(E21:E21)</f>
        <v>7677</v>
      </c>
      <c r="F20" s="51">
        <f>SUM(F21:F21)</f>
        <v>1718</v>
      </c>
      <c r="G20" s="51">
        <f t="shared" si="0"/>
        <v>-5959</v>
      </c>
      <c r="H20" s="65">
        <f t="shared" si="1"/>
        <v>22.378533281229647</v>
      </c>
      <c r="I20" s="15"/>
      <c r="J20" s="18"/>
    </row>
    <row r="21" spans="1:10" ht="21.75" customHeight="1">
      <c r="A21" s="52" t="s">
        <v>40</v>
      </c>
      <c r="B21" s="58"/>
      <c r="C21" s="53" t="s">
        <v>12</v>
      </c>
      <c r="D21" s="68" t="s">
        <v>13</v>
      </c>
      <c r="E21" s="55">
        <v>7677</v>
      </c>
      <c r="F21" s="55">
        <v>1718</v>
      </c>
      <c r="G21" s="55">
        <f t="shared" si="0"/>
        <v>-5959</v>
      </c>
      <c r="H21" s="69">
        <f t="shared" si="1"/>
        <v>22.378533281229647</v>
      </c>
      <c r="I21" s="13"/>
      <c r="J21" s="7"/>
    </row>
    <row r="22" spans="1:10" s="2" customFormat="1" ht="21.75" customHeight="1">
      <c r="A22" s="47" t="s">
        <v>40</v>
      </c>
      <c r="B22" s="48"/>
      <c r="C22" s="49" t="s">
        <v>42</v>
      </c>
      <c r="D22" s="64" t="s">
        <v>43</v>
      </c>
      <c r="E22" s="51">
        <f>SUM(E23:E24)</f>
        <v>6000</v>
      </c>
      <c r="F22" s="51">
        <f>SUM(F23:F24)</f>
        <v>1652</v>
      </c>
      <c r="G22" s="51">
        <f t="shared" si="0"/>
        <v>-4348</v>
      </c>
      <c r="H22" s="65">
        <f t="shared" si="1"/>
        <v>27.53333333333333</v>
      </c>
      <c r="I22" s="15"/>
      <c r="J22" s="20"/>
    </row>
    <row r="23" spans="1:10" ht="54.75" customHeight="1">
      <c r="A23" s="52" t="s">
        <v>40</v>
      </c>
      <c r="B23" s="58"/>
      <c r="C23" s="53" t="s">
        <v>62</v>
      </c>
      <c r="D23" s="68" t="s">
        <v>51</v>
      </c>
      <c r="E23" s="55">
        <v>6000</v>
      </c>
      <c r="F23" s="55">
        <v>1652</v>
      </c>
      <c r="G23" s="55">
        <f t="shared" si="0"/>
        <v>-4348</v>
      </c>
      <c r="H23" s="69">
        <f t="shared" si="1"/>
        <v>27.53333333333333</v>
      </c>
      <c r="I23" s="13"/>
      <c r="J23" s="7"/>
    </row>
    <row r="24" spans="1:10" ht="71.25" customHeight="1" hidden="1">
      <c r="A24" s="74" t="s">
        <v>40</v>
      </c>
      <c r="B24" s="75"/>
      <c r="C24" s="67" t="s">
        <v>256</v>
      </c>
      <c r="D24" s="76" t="s">
        <v>257</v>
      </c>
      <c r="E24" s="77">
        <v>0</v>
      </c>
      <c r="F24" s="77">
        <v>0</v>
      </c>
      <c r="G24" s="77">
        <f t="shared" si="0"/>
        <v>0</v>
      </c>
      <c r="H24" s="69">
        <v>0</v>
      </c>
      <c r="I24" s="7"/>
      <c r="J24" s="7"/>
    </row>
    <row r="25" spans="1:10" ht="21.75" customHeight="1" hidden="1">
      <c r="A25" s="47" t="s">
        <v>40</v>
      </c>
      <c r="B25" s="48"/>
      <c r="C25" s="49" t="s">
        <v>70</v>
      </c>
      <c r="D25" s="50" t="s">
        <v>44</v>
      </c>
      <c r="E25" s="51">
        <f>E26</f>
        <v>0</v>
      </c>
      <c r="F25" s="51">
        <f>F26</f>
        <v>0</v>
      </c>
      <c r="G25" s="51">
        <f t="shared" si="0"/>
        <v>0</v>
      </c>
      <c r="H25" s="65">
        <v>0</v>
      </c>
      <c r="I25" s="7"/>
      <c r="J25" s="7"/>
    </row>
    <row r="26" spans="1:10" ht="21.75" customHeight="1" hidden="1">
      <c r="A26" s="52" t="s">
        <v>40</v>
      </c>
      <c r="B26" s="58"/>
      <c r="C26" s="67" t="s">
        <v>41</v>
      </c>
      <c r="D26" s="78" t="s">
        <v>18</v>
      </c>
      <c r="E26" s="55">
        <v>0</v>
      </c>
      <c r="F26" s="55">
        <v>0</v>
      </c>
      <c r="G26" s="55">
        <f t="shared" si="0"/>
        <v>0</v>
      </c>
      <c r="H26" s="69">
        <v>0</v>
      </c>
      <c r="I26" s="7"/>
      <c r="J26" s="7"/>
    </row>
    <row r="27" spans="1:10" s="2" customFormat="1" ht="87" customHeight="1">
      <c r="A27" s="79" t="s">
        <v>40</v>
      </c>
      <c r="B27" s="63"/>
      <c r="C27" s="49" t="s">
        <v>4</v>
      </c>
      <c r="D27" s="64" t="s">
        <v>35</v>
      </c>
      <c r="E27" s="51">
        <f>SUM(E28:E29)</f>
        <v>5677</v>
      </c>
      <c r="F27" s="51">
        <f>SUM(F28:F29)</f>
        <v>1524</v>
      </c>
      <c r="G27" s="51">
        <f t="shared" si="0"/>
        <v>-4153</v>
      </c>
      <c r="H27" s="65">
        <f>F27/E27*100</f>
        <v>26.845164699665315</v>
      </c>
      <c r="I27" s="15"/>
      <c r="J27" s="6"/>
    </row>
    <row r="28" spans="1:10" s="2" customFormat="1" ht="152.25" customHeight="1">
      <c r="A28" s="52" t="s">
        <v>40</v>
      </c>
      <c r="B28" s="58"/>
      <c r="C28" s="61" t="s">
        <v>221</v>
      </c>
      <c r="D28" s="80" t="s">
        <v>222</v>
      </c>
      <c r="E28" s="55">
        <v>5677</v>
      </c>
      <c r="F28" s="55">
        <v>1524</v>
      </c>
      <c r="G28" s="55">
        <f>F28-E28</f>
        <v>-4153</v>
      </c>
      <c r="H28" s="69">
        <f>F28/E28*100</f>
        <v>26.845164699665315</v>
      </c>
      <c r="I28" s="15"/>
      <c r="J28" s="6"/>
    </row>
    <row r="29" spans="1:10" s="2" customFormat="1" ht="151.5" customHeight="1" hidden="1">
      <c r="A29" s="52" t="s">
        <v>40</v>
      </c>
      <c r="B29" s="58"/>
      <c r="C29" s="61" t="s">
        <v>254</v>
      </c>
      <c r="D29" s="80" t="s">
        <v>255</v>
      </c>
      <c r="E29" s="55">
        <v>0</v>
      </c>
      <c r="F29" s="55">
        <v>0</v>
      </c>
      <c r="G29" s="55">
        <f>F29-E29</f>
        <v>0</v>
      </c>
      <c r="H29" s="69">
        <v>0</v>
      </c>
      <c r="I29" s="15"/>
      <c r="J29" s="6"/>
    </row>
    <row r="30" spans="1:10" s="2" customFormat="1" ht="35.25" customHeight="1">
      <c r="A30" s="81" t="s">
        <v>40</v>
      </c>
      <c r="B30" s="82"/>
      <c r="C30" s="83" t="s">
        <v>36</v>
      </c>
      <c r="D30" s="84" t="s">
        <v>63</v>
      </c>
      <c r="E30" s="85">
        <f>E31</f>
        <v>1265</v>
      </c>
      <c r="F30" s="85">
        <f>F31</f>
        <v>303</v>
      </c>
      <c r="G30" s="85">
        <f t="shared" si="0"/>
        <v>-962</v>
      </c>
      <c r="H30" s="86">
        <f aca="true" t="shared" si="2" ref="H30:H56">F30/E30*100</f>
        <v>23.952569169960476</v>
      </c>
      <c r="I30" s="15"/>
      <c r="J30" s="6"/>
    </row>
    <row r="31" spans="1:10" s="5" customFormat="1" ht="34.5" customHeight="1">
      <c r="A31" s="87" t="s">
        <v>40</v>
      </c>
      <c r="B31" s="88"/>
      <c r="C31" s="89" t="s">
        <v>64</v>
      </c>
      <c r="D31" s="90" t="s">
        <v>175</v>
      </c>
      <c r="E31" s="91">
        <v>1265</v>
      </c>
      <c r="F31" s="91">
        <v>303</v>
      </c>
      <c r="G31" s="55">
        <f t="shared" si="0"/>
        <v>-962</v>
      </c>
      <c r="H31" s="69">
        <f t="shared" si="2"/>
        <v>23.952569169960476</v>
      </c>
      <c r="I31" s="16"/>
      <c r="J31" s="10"/>
    </row>
    <row r="32" spans="1:10" ht="52.5" customHeight="1">
      <c r="A32" s="92" t="s">
        <v>40</v>
      </c>
      <c r="B32" s="88"/>
      <c r="C32" s="172" t="s">
        <v>30</v>
      </c>
      <c r="D32" s="103" t="s">
        <v>191</v>
      </c>
      <c r="E32" s="93">
        <f>SUM(E33:E34)</f>
        <v>22951</v>
      </c>
      <c r="F32" s="93">
        <f>SUM(F33:F34)</f>
        <v>6947</v>
      </c>
      <c r="G32" s="51">
        <f t="shared" si="0"/>
        <v>-16004</v>
      </c>
      <c r="H32" s="65">
        <f t="shared" si="2"/>
        <v>30.2688336020217</v>
      </c>
      <c r="I32" s="13"/>
      <c r="J32" s="7"/>
    </row>
    <row r="33" spans="1:10" ht="34.5" customHeight="1">
      <c r="A33" s="94" t="s">
        <v>40</v>
      </c>
      <c r="B33" s="88"/>
      <c r="C33" s="95" t="s">
        <v>209</v>
      </c>
      <c r="D33" s="96" t="s">
        <v>210</v>
      </c>
      <c r="E33" s="97">
        <v>22951</v>
      </c>
      <c r="F33" s="91">
        <v>6830</v>
      </c>
      <c r="G33" s="55">
        <f>E33-F33</f>
        <v>16121</v>
      </c>
      <c r="H33" s="69">
        <f>F33/E33*100</f>
        <v>29.759051893163697</v>
      </c>
      <c r="I33" s="13"/>
      <c r="J33" s="7"/>
    </row>
    <row r="34" spans="1:10" ht="34.5" customHeight="1">
      <c r="A34" s="94" t="s">
        <v>40</v>
      </c>
      <c r="B34" s="88"/>
      <c r="C34" s="98" t="s">
        <v>211</v>
      </c>
      <c r="D34" s="99" t="s">
        <v>212</v>
      </c>
      <c r="E34" s="97">
        <v>0</v>
      </c>
      <c r="F34" s="91">
        <v>117</v>
      </c>
      <c r="G34" s="55">
        <f>E34-F34</f>
        <v>-117</v>
      </c>
      <c r="H34" s="69">
        <v>0</v>
      </c>
      <c r="I34" s="13"/>
      <c r="J34" s="7"/>
    </row>
    <row r="35" spans="1:10" ht="52.5" customHeight="1">
      <c r="A35" s="81" t="s">
        <v>40</v>
      </c>
      <c r="B35" s="88"/>
      <c r="C35" s="100" t="s">
        <v>16</v>
      </c>
      <c r="D35" s="101" t="s">
        <v>28</v>
      </c>
      <c r="E35" s="93">
        <f>SUM(E36:E37)</f>
        <v>15469</v>
      </c>
      <c r="F35" s="93">
        <f>SUM(F36:F37)</f>
        <v>294</v>
      </c>
      <c r="G35" s="51">
        <f t="shared" si="0"/>
        <v>-15175</v>
      </c>
      <c r="H35" s="65">
        <f t="shared" si="2"/>
        <v>1.9005753442368607</v>
      </c>
      <c r="I35" s="13"/>
      <c r="J35" s="7"/>
    </row>
    <row r="36" spans="1:10" ht="156.75" customHeight="1">
      <c r="A36" s="52" t="s">
        <v>40</v>
      </c>
      <c r="B36" s="58"/>
      <c r="C36" s="67" t="s">
        <v>260</v>
      </c>
      <c r="D36" s="68" t="s">
        <v>261</v>
      </c>
      <c r="E36" s="55">
        <v>10936</v>
      </c>
      <c r="F36" s="55">
        <v>0</v>
      </c>
      <c r="G36" s="55">
        <f>F36-E36</f>
        <v>-10936</v>
      </c>
      <c r="H36" s="69">
        <f>F36/E36*100</f>
        <v>0</v>
      </c>
      <c r="I36" s="13"/>
      <c r="J36" s="7"/>
    </row>
    <row r="37" spans="1:10" ht="53.25" customHeight="1">
      <c r="A37" s="52" t="s">
        <v>40</v>
      </c>
      <c r="B37" s="58"/>
      <c r="C37" s="67" t="s">
        <v>213</v>
      </c>
      <c r="D37" s="68" t="s">
        <v>214</v>
      </c>
      <c r="E37" s="55">
        <v>4533</v>
      </c>
      <c r="F37" s="55">
        <v>294</v>
      </c>
      <c r="G37" s="55">
        <f>F37-E37</f>
        <v>-4239</v>
      </c>
      <c r="H37" s="69">
        <f>F37/E37*100</f>
        <v>6.485771012574454</v>
      </c>
      <c r="I37" s="13"/>
      <c r="J37" s="7"/>
    </row>
    <row r="38" spans="1:10" ht="21.75" customHeight="1" hidden="1">
      <c r="A38" s="92" t="s">
        <v>40</v>
      </c>
      <c r="B38" s="102"/>
      <c r="C38" s="100" t="s">
        <v>223</v>
      </c>
      <c r="D38" s="103" t="s">
        <v>224</v>
      </c>
      <c r="E38" s="93">
        <f>E39</f>
        <v>0</v>
      </c>
      <c r="F38" s="93">
        <f>F39</f>
        <v>0</v>
      </c>
      <c r="G38" s="51">
        <f>F38-E38</f>
        <v>0</v>
      </c>
      <c r="H38" s="65" t="e">
        <f>F38/E38*100</f>
        <v>#DIV/0!</v>
      </c>
      <c r="I38" s="13"/>
      <c r="J38" s="7"/>
    </row>
    <row r="39" spans="1:10" ht="21.75" customHeight="1" hidden="1">
      <c r="A39" s="52" t="s">
        <v>40</v>
      </c>
      <c r="B39" s="58"/>
      <c r="C39" s="53" t="s">
        <v>225</v>
      </c>
      <c r="D39" s="68" t="s">
        <v>226</v>
      </c>
      <c r="E39" s="55">
        <v>0</v>
      </c>
      <c r="F39" s="55">
        <v>0</v>
      </c>
      <c r="G39" s="55">
        <f>F39-E39</f>
        <v>0</v>
      </c>
      <c r="H39" s="69" t="e">
        <f>F39/E39*100</f>
        <v>#DIV/0!</v>
      </c>
      <c r="I39" s="13"/>
      <c r="J39" s="7"/>
    </row>
    <row r="40" spans="1:10" s="5" customFormat="1" ht="38.25" customHeight="1">
      <c r="A40" s="92" t="s">
        <v>40</v>
      </c>
      <c r="B40" s="102"/>
      <c r="C40" s="100" t="s">
        <v>29</v>
      </c>
      <c r="D40" s="103" t="s">
        <v>50</v>
      </c>
      <c r="E40" s="93">
        <f>SUM(E41:E60)</f>
        <v>1500</v>
      </c>
      <c r="F40" s="93">
        <f>SUM(F41:F60)</f>
        <v>499</v>
      </c>
      <c r="G40" s="51">
        <f t="shared" si="0"/>
        <v>-1001</v>
      </c>
      <c r="H40" s="65">
        <f t="shared" si="2"/>
        <v>33.266666666666666</v>
      </c>
      <c r="I40" s="16"/>
      <c r="J40" s="10"/>
    </row>
    <row r="41" spans="1:10" s="5" customFormat="1" ht="73.5" customHeight="1">
      <c r="A41" s="52" t="s">
        <v>40</v>
      </c>
      <c r="B41" s="58"/>
      <c r="C41" s="104" t="s">
        <v>192</v>
      </c>
      <c r="D41" s="68" t="s">
        <v>193</v>
      </c>
      <c r="E41" s="91">
        <v>920</v>
      </c>
      <c r="F41" s="91">
        <v>304</v>
      </c>
      <c r="G41" s="91">
        <f>F41-E41</f>
        <v>-616</v>
      </c>
      <c r="H41" s="173">
        <f>F41/E41*100</f>
        <v>33.04347826086956</v>
      </c>
      <c r="I41" s="16"/>
      <c r="J41" s="10"/>
    </row>
    <row r="42" spans="1:10" s="5" customFormat="1" ht="202.5" customHeight="1">
      <c r="A42" s="52" t="s">
        <v>40</v>
      </c>
      <c r="B42" s="58"/>
      <c r="C42" s="104" t="s">
        <v>236</v>
      </c>
      <c r="D42" s="68" t="s">
        <v>237</v>
      </c>
      <c r="E42" s="91">
        <v>130</v>
      </c>
      <c r="F42" s="91">
        <v>3</v>
      </c>
      <c r="G42" s="91">
        <f>F42-E42</f>
        <v>-127</v>
      </c>
      <c r="H42" s="173">
        <f>F42/E42*100</f>
        <v>2.307692307692308</v>
      </c>
      <c r="I42" s="16"/>
      <c r="J42" s="10"/>
    </row>
    <row r="43" spans="1:10" s="5" customFormat="1" ht="21.75" customHeight="1" hidden="1">
      <c r="A43" s="52" t="s">
        <v>40</v>
      </c>
      <c r="B43" s="58"/>
      <c r="C43" s="104" t="s">
        <v>227</v>
      </c>
      <c r="D43" s="68" t="s">
        <v>228</v>
      </c>
      <c r="E43" s="55">
        <v>0</v>
      </c>
      <c r="F43" s="55">
        <v>0</v>
      </c>
      <c r="G43" s="55">
        <f>F43-E43</f>
        <v>0</v>
      </c>
      <c r="H43" s="69" t="e">
        <f>F43/E43*100</f>
        <v>#DIV/0!</v>
      </c>
      <c r="I43" s="16"/>
      <c r="J43" s="10"/>
    </row>
    <row r="44" spans="1:10" ht="21.75" customHeight="1" hidden="1">
      <c r="A44" s="52" t="s">
        <v>40</v>
      </c>
      <c r="B44" s="58"/>
      <c r="C44" s="104" t="s">
        <v>7</v>
      </c>
      <c r="D44" s="68" t="s">
        <v>17</v>
      </c>
      <c r="E44" s="55"/>
      <c r="F44" s="55"/>
      <c r="G44" s="55">
        <f t="shared" si="0"/>
        <v>0</v>
      </c>
      <c r="H44" s="69" t="e">
        <f t="shared" si="2"/>
        <v>#DIV/0!</v>
      </c>
      <c r="I44" s="13"/>
      <c r="J44" s="7"/>
    </row>
    <row r="45" spans="1:10" ht="21.75" customHeight="1" hidden="1">
      <c r="A45" s="52" t="s">
        <v>40</v>
      </c>
      <c r="B45" s="58"/>
      <c r="C45" s="61" t="s">
        <v>149</v>
      </c>
      <c r="D45" s="99" t="s">
        <v>150</v>
      </c>
      <c r="E45" s="55">
        <v>0</v>
      </c>
      <c r="F45" s="55">
        <v>0</v>
      </c>
      <c r="G45" s="55">
        <f aca="true" t="shared" si="3" ref="G45:G50">F45-E45</f>
        <v>0</v>
      </c>
      <c r="H45" s="69" t="e">
        <f t="shared" si="2"/>
        <v>#DIV/0!</v>
      </c>
      <c r="I45" s="13"/>
      <c r="J45" s="7"/>
    </row>
    <row r="46" spans="1:10" ht="193.5" customHeight="1">
      <c r="A46" s="52" t="s">
        <v>40</v>
      </c>
      <c r="B46" s="58"/>
      <c r="C46" s="61" t="s">
        <v>229</v>
      </c>
      <c r="D46" s="99" t="s">
        <v>194</v>
      </c>
      <c r="E46" s="55">
        <v>0</v>
      </c>
      <c r="F46" s="55">
        <v>4</v>
      </c>
      <c r="G46" s="55">
        <f t="shared" si="3"/>
        <v>4</v>
      </c>
      <c r="H46" s="69">
        <v>0</v>
      </c>
      <c r="I46" s="13"/>
      <c r="J46" s="7"/>
    </row>
    <row r="47" spans="1:10" ht="21.75" customHeight="1" hidden="1">
      <c r="A47" s="52" t="s">
        <v>40</v>
      </c>
      <c r="B47" s="58"/>
      <c r="C47" s="61" t="s">
        <v>170</v>
      </c>
      <c r="D47" s="105" t="s">
        <v>171</v>
      </c>
      <c r="E47" s="55"/>
      <c r="F47" s="55"/>
      <c r="G47" s="55">
        <f t="shared" si="3"/>
        <v>0</v>
      </c>
      <c r="H47" s="69" t="e">
        <f t="shared" si="2"/>
        <v>#DIV/0!</v>
      </c>
      <c r="I47" s="13"/>
      <c r="J47" s="7"/>
    </row>
    <row r="48" spans="1:10" ht="34.5" customHeight="1">
      <c r="A48" s="52" t="s">
        <v>40</v>
      </c>
      <c r="B48" s="58"/>
      <c r="C48" s="53" t="s">
        <v>215</v>
      </c>
      <c r="D48" s="68" t="s">
        <v>216</v>
      </c>
      <c r="E48" s="55">
        <v>100</v>
      </c>
      <c r="F48" s="55">
        <v>28</v>
      </c>
      <c r="G48" s="55">
        <f t="shared" si="3"/>
        <v>-72</v>
      </c>
      <c r="H48" s="69">
        <f>F48/E48*100</f>
        <v>28.000000000000004</v>
      </c>
      <c r="I48" s="13"/>
      <c r="J48" s="7"/>
    </row>
    <row r="49" spans="1:10" ht="34.5" customHeight="1">
      <c r="A49" s="52" t="s">
        <v>40</v>
      </c>
      <c r="B49" s="58"/>
      <c r="C49" s="53" t="s">
        <v>234</v>
      </c>
      <c r="D49" s="68" t="s">
        <v>235</v>
      </c>
      <c r="E49" s="55">
        <v>350</v>
      </c>
      <c r="F49" s="55">
        <v>160</v>
      </c>
      <c r="G49" s="55">
        <f t="shared" si="3"/>
        <v>-190</v>
      </c>
      <c r="H49" s="69">
        <f>F49/E49*100</f>
        <v>45.714285714285715</v>
      </c>
      <c r="I49" s="13"/>
      <c r="J49" s="7"/>
    </row>
    <row r="50" spans="1:10" ht="21.75" customHeight="1" hidden="1">
      <c r="A50" s="52" t="s">
        <v>40</v>
      </c>
      <c r="B50" s="58"/>
      <c r="C50" s="106" t="s">
        <v>169</v>
      </c>
      <c r="D50" s="105" t="s">
        <v>245</v>
      </c>
      <c r="E50" s="55"/>
      <c r="F50" s="55"/>
      <c r="G50" s="55">
        <f t="shared" si="3"/>
        <v>0</v>
      </c>
      <c r="H50" s="69" t="e">
        <f t="shared" si="2"/>
        <v>#DIV/0!</v>
      </c>
      <c r="I50" s="13"/>
      <c r="J50" s="7"/>
    </row>
    <row r="51" spans="1:10" ht="21.75" customHeight="1" hidden="1">
      <c r="A51" s="52" t="s">
        <v>40</v>
      </c>
      <c r="B51" s="58"/>
      <c r="C51" s="67" t="s">
        <v>140</v>
      </c>
      <c r="D51" s="68" t="s">
        <v>176</v>
      </c>
      <c r="E51" s="55"/>
      <c r="F51" s="55"/>
      <c r="G51" s="55">
        <f t="shared" si="0"/>
        <v>0</v>
      </c>
      <c r="H51" s="69" t="e">
        <f t="shared" si="2"/>
        <v>#DIV/0!</v>
      </c>
      <c r="I51" s="13"/>
      <c r="J51" s="7"/>
    </row>
    <row r="52" spans="1:10" ht="21.75" customHeight="1" hidden="1">
      <c r="A52" s="52" t="s">
        <v>40</v>
      </c>
      <c r="B52" s="58"/>
      <c r="C52" s="53" t="s">
        <v>56</v>
      </c>
      <c r="D52" s="68" t="s">
        <v>57</v>
      </c>
      <c r="E52" s="55"/>
      <c r="F52" s="55"/>
      <c r="G52" s="55">
        <f t="shared" si="0"/>
        <v>0</v>
      </c>
      <c r="H52" s="69" t="e">
        <f t="shared" si="2"/>
        <v>#DIV/0!</v>
      </c>
      <c r="I52" s="13"/>
      <c r="J52" s="7"/>
    </row>
    <row r="53" spans="1:10" ht="21.75" customHeight="1" hidden="1">
      <c r="A53" s="52" t="s">
        <v>40</v>
      </c>
      <c r="B53" s="58"/>
      <c r="C53" s="53" t="s">
        <v>46</v>
      </c>
      <c r="D53" s="68" t="s">
        <v>47</v>
      </c>
      <c r="E53" s="55"/>
      <c r="F53" s="55"/>
      <c r="G53" s="55">
        <f t="shared" si="0"/>
        <v>0</v>
      </c>
      <c r="H53" s="69" t="e">
        <f t="shared" si="2"/>
        <v>#DIV/0!</v>
      </c>
      <c r="I53" s="13"/>
      <c r="J53" s="7"/>
    </row>
    <row r="54" spans="1:10" ht="21.75" customHeight="1" hidden="1">
      <c r="A54" s="52" t="s">
        <v>40</v>
      </c>
      <c r="B54" s="58"/>
      <c r="C54" s="53" t="s">
        <v>58</v>
      </c>
      <c r="D54" s="68" t="s">
        <v>143</v>
      </c>
      <c r="E54" s="55"/>
      <c r="F54" s="55"/>
      <c r="G54" s="55">
        <f t="shared" si="0"/>
        <v>0</v>
      </c>
      <c r="H54" s="69" t="e">
        <f t="shared" si="2"/>
        <v>#DIV/0!</v>
      </c>
      <c r="I54" s="13"/>
      <c r="J54" s="7"/>
    </row>
    <row r="55" spans="1:10" ht="21.75" customHeight="1" hidden="1">
      <c r="A55" s="74" t="s">
        <v>40</v>
      </c>
      <c r="B55" s="71"/>
      <c r="C55" s="107" t="s">
        <v>158</v>
      </c>
      <c r="D55" s="96" t="s">
        <v>159</v>
      </c>
      <c r="E55" s="55"/>
      <c r="F55" s="55"/>
      <c r="G55" s="55">
        <f>F55-E55</f>
        <v>0</v>
      </c>
      <c r="H55" s="69">
        <v>0</v>
      </c>
      <c r="I55" s="13"/>
      <c r="J55" s="7"/>
    </row>
    <row r="56" spans="1:10" ht="21.75" customHeight="1" hidden="1">
      <c r="A56" s="74" t="s">
        <v>40</v>
      </c>
      <c r="B56" s="58"/>
      <c r="C56" s="53" t="s">
        <v>172</v>
      </c>
      <c r="D56" s="96" t="s">
        <v>173</v>
      </c>
      <c r="E56" s="55"/>
      <c r="F56" s="55"/>
      <c r="G56" s="55">
        <f>F56-E56</f>
        <v>0</v>
      </c>
      <c r="H56" s="69" t="e">
        <f t="shared" si="2"/>
        <v>#DIV/0!</v>
      </c>
      <c r="I56" s="13"/>
      <c r="J56" s="7"/>
    </row>
    <row r="57" spans="1:10" ht="21.75" customHeight="1" hidden="1">
      <c r="A57" s="74" t="s">
        <v>40</v>
      </c>
      <c r="B57" s="58"/>
      <c r="C57" s="108" t="s">
        <v>160</v>
      </c>
      <c r="D57" s="96" t="s">
        <v>161</v>
      </c>
      <c r="E57" s="55"/>
      <c r="F57" s="55"/>
      <c r="G57" s="55">
        <f>F57-E57</f>
        <v>0</v>
      </c>
      <c r="H57" s="69">
        <v>0</v>
      </c>
      <c r="I57" s="13"/>
      <c r="J57" s="7"/>
    </row>
    <row r="58" spans="1:10" ht="21.75" customHeight="1" hidden="1">
      <c r="A58" s="74" t="s">
        <v>40</v>
      </c>
      <c r="B58" s="58"/>
      <c r="C58" s="53" t="s">
        <v>144</v>
      </c>
      <c r="D58" s="68" t="s">
        <v>145</v>
      </c>
      <c r="E58" s="55"/>
      <c r="F58" s="55"/>
      <c r="G58" s="55">
        <f t="shared" si="0"/>
        <v>0</v>
      </c>
      <c r="H58" s="69" t="e">
        <f>F58/E58*100</f>
        <v>#DIV/0!</v>
      </c>
      <c r="I58" s="13"/>
      <c r="J58" s="7"/>
    </row>
    <row r="59" spans="1:10" ht="21.75" customHeight="1" hidden="1">
      <c r="A59" s="74" t="s">
        <v>40</v>
      </c>
      <c r="B59" s="58"/>
      <c r="C59" s="108" t="s">
        <v>152</v>
      </c>
      <c r="D59" s="96" t="s">
        <v>246</v>
      </c>
      <c r="E59" s="109"/>
      <c r="F59" s="55"/>
      <c r="G59" s="55">
        <f t="shared" si="0"/>
        <v>0</v>
      </c>
      <c r="H59" s="56">
        <v>0</v>
      </c>
      <c r="I59" s="13"/>
      <c r="J59" s="7"/>
    </row>
    <row r="60" spans="1:10" ht="21.75" customHeight="1" hidden="1">
      <c r="A60" s="74" t="s">
        <v>40</v>
      </c>
      <c r="B60" s="58"/>
      <c r="C60" s="67" t="s">
        <v>3</v>
      </c>
      <c r="D60" s="110" t="s">
        <v>31</v>
      </c>
      <c r="E60" s="55"/>
      <c r="F60" s="55"/>
      <c r="G60" s="55">
        <f t="shared" si="0"/>
        <v>0</v>
      </c>
      <c r="H60" s="69" t="e">
        <f>F60/E60*100</f>
        <v>#DIV/0!</v>
      </c>
      <c r="I60" s="13"/>
      <c r="J60" s="7"/>
    </row>
    <row r="61" spans="1:10" ht="21.75" customHeight="1" hidden="1">
      <c r="A61" s="79" t="s">
        <v>40</v>
      </c>
      <c r="B61" s="63"/>
      <c r="C61" s="83" t="s">
        <v>59</v>
      </c>
      <c r="D61" s="103" t="s">
        <v>60</v>
      </c>
      <c r="E61" s="51">
        <f>SUM(E62:E64)</f>
        <v>0</v>
      </c>
      <c r="F61" s="51">
        <f>SUM(F62:F64)</f>
        <v>0</v>
      </c>
      <c r="G61" s="51">
        <f t="shared" si="0"/>
        <v>0</v>
      </c>
      <c r="H61" s="65" t="e">
        <f>F61/E61*100</f>
        <v>#DIV/0!</v>
      </c>
      <c r="I61" s="13"/>
      <c r="J61" s="7"/>
    </row>
    <row r="62" spans="1:10" ht="21.75" customHeight="1" hidden="1">
      <c r="A62" s="74" t="s">
        <v>40</v>
      </c>
      <c r="B62" s="75"/>
      <c r="C62" s="53" t="s">
        <v>5</v>
      </c>
      <c r="D62" s="68" t="s">
        <v>6</v>
      </c>
      <c r="E62" s="55">
        <v>0</v>
      </c>
      <c r="F62" s="55">
        <v>0</v>
      </c>
      <c r="G62" s="55">
        <f t="shared" si="0"/>
        <v>0</v>
      </c>
      <c r="H62" s="69">
        <v>0</v>
      </c>
      <c r="I62" s="13"/>
      <c r="J62" s="7"/>
    </row>
    <row r="63" spans="1:10" ht="21.75" customHeight="1" hidden="1">
      <c r="A63" s="111" t="s">
        <v>40</v>
      </c>
      <c r="B63" s="112"/>
      <c r="C63" s="113" t="s">
        <v>55</v>
      </c>
      <c r="D63" s="114" t="s">
        <v>52</v>
      </c>
      <c r="E63" s="55">
        <v>0</v>
      </c>
      <c r="F63" s="55">
        <v>0</v>
      </c>
      <c r="G63" s="55">
        <f t="shared" si="0"/>
        <v>0</v>
      </c>
      <c r="H63" s="69">
        <v>0</v>
      </c>
      <c r="I63" s="13"/>
      <c r="J63" s="7"/>
    </row>
    <row r="64" spans="1:10" ht="21.75" customHeight="1" hidden="1">
      <c r="A64" s="111" t="s">
        <v>40</v>
      </c>
      <c r="B64" s="112"/>
      <c r="C64" s="113" t="s">
        <v>248</v>
      </c>
      <c r="D64" s="114" t="s">
        <v>249</v>
      </c>
      <c r="E64" s="55">
        <v>0</v>
      </c>
      <c r="F64" s="55">
        <v>0</v>
      </c>
      <c r="G64" s="55">
        <f>F64-E64</f>
        <v>0</v>
      </c>
      <c r="H64" s="69" t="e">
        <f>F64/E64*100</f>
        <v>#DIV/0!</v>
      </c>
      <c r="I64" s="13"/>
      <c r="J64" s="7"/>
    </row>
    <row r="65" spans="1:10" s="24" customFormat="1" ht="21.75" customHeight="1">
      <c r="A65" s="115" t="s">
        <v>40</v>
      </c>
      <c r="B65" s="116"/>
      <c r="C65" s="117" t="s">
        <v>69</v>
      </c>
      <c r="D65" s="118" t="s">
        <v>68</v>
      </c>
      <c r="E65" s="119">
        <f>E66+E71+E77+E75+E73</f>
        <v>855373</v>
      </c>
      <c r="F65" s="119">
        <f>F66+F71+F77+F75+F73</f>
        <v>201432</v>
      </c>
      <c r="G65" s="51">
        <f aca="true" t="shared" si="4" ref="G65:G89">F65-E65</f>
        <v>-653941</v>
      </c>
      <c r="H65" s="120">
        <f aca="true" t="shared" si="5" ref="H65:H72">F65/E65*100</f>
        <v>23.549024811398066</v>
      </c>
      <c r="I65" s="22"/>
      <c r="J65" s="23"/>
    </row>
    <row r="66" spans="1:10" s="24" customFormat="1" ht="51" customHeight="1">
      <c r="A66" s="115" t="s">
        <v>40</v>
      </c>
      <c r="B66" s="121"/>
      <c r="C66" s="122" t="s">
        <v>72</v>
      </c>
      <c r="D66" s="123" t="s">
        <v>71</v>
      </c>
      <c r="E66" s="119">
        <f>SUM(E67:E70)</f>
        <v>855373</v>
      </c>
      <c r="F66" s="119">
        <f>SUM(F67:F70)</f>
        <v>212154</v>
      </c>
      <c r="G66" s="51">
        <f t="shared" si="4"/>
        <v>-643219</v>
      </c>
      <c r="H66" s="120">
        <f t="shared" si="5"/>
        <v>24.802513055707863</v>
      </c>
      <c r="I66" s="22"/>
      <c r="J66" s="23"/>
    </row>
    <row r="67" spans="1:10" ht="34.5" customHeight="1">
      <c r="A67" s="111" t="s">
        <v>40</v>
      </c>
      <c r="B67" s="124"/>
      <c r="C67" s="125" t="s">
        <v>200</v>
      </c>
      <c r="D67" s="126" t="s">
        <v>177</v>
      </c>
      <c r="E67" s="127">
        <v>1719</v>
      </c>
      <c r="F67" s="127">
        <v>573</v>
      </c>
      <c r="G67" s="55">
        <f t="shared" si="4"/>
        <v>-1146</v>
      </c>
      <c r="H67" s="128">
        <f t="shared" si="5"/>
        <v>33.33333333333333</v>
      </c>
      <c r="I67" s="13"/>
      <c r="J67" s="7"/>
    </row>
    <row r="68" spans="1:10" s="4" customFormat="1" ht="56.25" customHeight="1">
      <c r="A68" s="129" t="s">
        <v>40</v>
      </c>
      <c r="B68" s="130"/>
      <c r="C68" s="131" t="s">
        <v>201</v>
      </c>
      <c r="D68" s="126" t="s">
        <v>178</v>
      </c>
      <c r="E68" s="127">
        <v>77360</v>
      </c>
      <c r="F68" s="127">
        <v>12107</v>
      </c>
      <c r="G68" s="55">
        <f t="shared" si="4"/>
        <v>-65253</v>
      </c>
      <c r="H68" s="128">
        <f t="shared" si="5"/>
        <v>15.65020682523268</v>
      </c>
      <c r="I68" s="17"/>
      <c r="J68" s="11"/>
    </row>
    <row r="69" spans="1:10" s="4" customFormat="1" ht="35.25" customHeight="1">
      <c r="A69" s="129" t="s">
        <v>40</v>
      </c>
      <c r="B69" s="130"/>
      <c r="C69" s="131" t="s">
        <v>202</v>
      </c>
      <c r="D69" s="132" t="s">
        <v>179</v>
      </c>
      <c r="E69" s="127">
        <v>727944</v>
      </c>
      <c r="F69" s="127">
        <v>192288</v>
      </c>
      <c r="G69" s="55">
        <f t="shared" si="4"/>
        <v>-535656</v>
      </c>
      <c r="H69" s="128">
        <f t="shared" si="5"/>
        <v>26.415218753090898</v>
      </c>
      <c r="I69" s="17"/>
      <c r="J69" s="11"/>
    </row>
    <row r="70" spans="1:10" ht="21.75" customHeight="1">
      <c r="A70" s="133" t="s">
        <v>40</v>
      </c>
      <c r="B70" s="134"/>
      <c r="C70" s="113" t="s">
        <v>203</v>
      </c>
      <c r="D70" s="132" t="s">
        <v>24</v>
      </c>
      <c r="E70" s="127">
        <v>48350</v>
      </c>
      <c r="F70" s="127">
        <v>7186</v>
      </c>
      <c r="G70" s="55">
        <f t="shared" si="4"/>
        <v>-41164</v>
      </c>
      <c r="H70" s="128">
        <f t="shared" si="5"/>
        <v>14.862461220268871</v>
      </c>
      <c r="I70" s="13"/>
      <c r="J70" s="7"/>
    </row>
    <row r="71" spans="1:10" s="2" customFormat="1" ht="21.75" customHeight="1">
      <c r="A71" s="135" t="s">
        <v>40</v>
      </c>
      <c r="B71" s="136"/>
      <c r="C71" s="137" t="s">
        <v>195</v>
      </c>
      <c r="D71" s="138" t="s">
        <v>196</v>
      </c>
      <c r="E71" s="119">
        <f>E72</f>
        <v>0</v>
      </c>
      <c r="F71" s="119">
        <f>F72</f>
        <v>791</v>
      </c>
      <c r="G71" s="51">
        <f t="shared" si="4"/>
        <v>791</v>
      </c>
      <c r="H71" s="120">
        <v>0</v>
      </c>
      <c r="I71" s="15"/>
      <c r="J71" s="6"/>
    </row>
    <row r="72" spans="1:10" ht="35.25" customHeight="1">
      <c r="A72" s="139" t="s">
        <v>40</v>
      </c>
      <c r="B72" s="130"/>
      <c r="C72" s="131" t="s">
        <v>204</v>
      </c>
      <c r="D72" s="140" t="s">
        <v>49</v>
      </c>
      <c r="E72" s="127">
        <v>0</v>
      </c>
      <c r="F72" s="127">
        <v>791</v>
      </c>
      <c r="G72" s="55">
        <f aca="true" t="shared" si="6" ref="G72:G77">F72-E72</f>
        <v>791</v>
      </c>
      <c r="H72" s="128">
        <v>0</v>
      </c>
      <c r="I72" s="13"/>
      <c r="J72" s="7"/>
    </row>
    <row r="73" spans="1:10" ht="152.25" customHeight="1">
      <c r="A73" s="135" t="s">
        <v>40</v>
      </c>
      <c r="B73" s="136"/>
      <c r="C73" s="137" t="s">
        <v>250</v>
      </c>
      <c r="D73" s="141" t="s">
        <v>252</v>
      </c>
      <c r="E73" s="119">
        <f>E74</f>
        <v>0</v>
      </c>
      <c r="F73" s="119">
        <f>F74</f>
        <v>-10532</v>
      </c>
      <c r="G73" s="51">
        <f t="shared" si="6"/>
        <v>-10532</v>
      </c>
      <c r="H73" s="120">
        <v>0</v>
      </c>
      <c r="I73" s="13"/>
      <c r="J73" s="7"/>
    </row>
    <row r="74" spans="1:10" ht="170.25" customHeight="1">
      <c r="A74" s="139" t="s">
        <v>40</v>
      </c>
      <c r="B74" s="130"/>
      <c r="C74" s="131" t="s">
        <v>253</v>
      </c>
      <c r="D74" s="132" t="s">
        <v>251</v>
      </c>
      <c r="E74" s="127">
        <v>0</v>
      </c>
      <c r="F74" s="127">
        <v>-10532</v>
      </c>
      <c r="G74" s="55">
        <f t="shared" si="6"/>
        <v>-10532</v>
      </c>
      <c r="H74" s="128">
        <v>0</v>
      </c>
      <c r="I74" s="13"/>
      <c r="J74" s="7"/>
    </row>
    <row r="75" spans="1:10" ht="104.25" customHeight="1">
      <c r="A75" s="135" t="s">
        <v>40</v>
      </c>
      <c r="B75" s="136"/>
      <c r="C75" s="137" t="s">
        <v>230</v>
      </c>
      <c r="D75" s="141" t="s">
        <v>231</v>
      </c>
      <c r="E75" s="119">
        <f>E76</f>
        <v>0</v>
      </c>
      <c r="F75" s="119">
        <f>F76</f>
        <v>99</v>
      </c>
      <c r="G75" s="51">
        <f t="shared" si="6"/>
        <v>99</v>
      </c>
      <c r="H75" s="120">
        <v>0</v>
      </c>
      <c r="I75" s="13"/>
      <c r="J75" s="7"/>
    </row>
    <row r="76" spans="1:10" ht="153" customHeight="1">
      <c r="A76" s="139" t="s">
        <v>40</v>
      </c>
      <c r="B76" s="130"/>
      <c r="C76" s="131" t="s">
        <v>232</v>
      </c>
      <c r="D76" s="132" t="s">
        <v>233</v>
      </c>
      <c r="E76" s="127">
        <v>0</v>
      </c>
      <c r="F76" s="127">
        <v>99</v>
      </c>
      <c r="G76" s="55">
        <f t="shared" si="6"/>
        <v>99</v>
      </c>
      <c r="H76" s="128">
        <v>0</v>
      </c>
      <c r="I76" s="13"/>
      <c r="J76" s="7"/>
    </row>
    <row r="77" spans="1:10" s="2" customFormat="1" ht="67.5" customHeight="1">
      <c r="A77" s="135" t="s">
        <v>40</v>
      </c>
      <c r="B77" s="136"/>
      <c r="C77" s="137" t="s">
        <v>197</v>
      </c>
      <c r="D77" s="141" t="s">
        <v>198</v>
      </c>
      <c r="E77" s="119">
        <f>E78</f>
        <v>0</v>
      </c>
      <c r="F77" s="119">
        <f>F78</f>
        <v>-1080</v>
      </c>
      <c r="G77" s="51">
        <f t="shared" si="6"/>
        <v>-1080</v>
      </c>
      <c r="H77" s="120">
        <v>0</v>
      </c>
      <c r="I77" s="15"/>
      <c r="J77" s="6"/>
    </row>
    <row r="78" spans="1:10" ht="72.75" customHeight="1">
      <c r="A78" s="139" t="s">
        <v>40</v>
      </c>
      <c r="B78" s="130"/>
      <c r="C78" s="131" t="s">
        <v>199</v>
      </c>
      <c r="D78" s="132" t="s">
        <v>48</v>
      </c>
      <c r="E78" s="127">
        <v>0</v>
      </c>
      <c r="F78" s="127">
        <v>-1080</v>
      </c>
      <c r="G78" s="55">
        <f t="shared" si="4"/>
        <v>-1080</v>
      </c>
      <c r="H78" s="128">
        <v>0</v>
      </c>
      <c r="I78" s="13"/>
      <c r="J78" s="7"/>
    </row>
    <row r="79" spans="1:10" ht="15.75" customHeight="1">
      <c r="A79" s="142"/>
      <c r="B79" s="124"/>
      <c r="C79" s="113"/>
      <c r="D79" s="143"/>
      <c r="E79" s="144"/>
      <c r="F79" s="144"/>
      <c r="G79" s="51"/>
      <c r="H79" s="120"/>
      <c r="I79" s="13"/>
      <c r="J79" s="7"/>
    </row>
    <row r="80" spans="1:10" ht="21.75" customHeight="1">
      <c r="A80" s="142"/>
      <c r="B80" s="124"/>
      <c r="C80" s="113"/>
      <c r="D80" s="143" t="s">
        <v>244</v>
      </c>
      <c r="E80" s="144">
        <f>E82+E92+E98+E103+E107+E110+E117+E120+E125+E129+E133</f>
        <v>1460800</v>
      </c>
      <c r="F80" s="144">
        <f>F82+F92+F98+F103+F107+F110+F117+F120+F125+F129+F133</f>
        <v>290221</v>
      </c>
      <c r="G80" s="51">
        <f>F80-E80</f>
        <v>-1170579</v>
      </c>
      <c r="H80" s="120">
        <f>F80/E80*100</f>
        <v>19.86726451259584</v>
      </c>
      <c r="I80" s="13"/>
      <c r="J80" s="7"/>
    </row>
    <row r="81" spans="1:10" ht="21.75" customHeight="1">
      <c r="A81" s="142"/>
      <c r="B81" s="124"/>
      <c r="C81" s="113"/>
      <c r="D81" s="170" t="s">
        <v>243</v>
      </c>
      <c r="E81" s="171"/>
      <c r="F81" s="171"/>
      <c r="G81" s="55"/>
      <c r="H81" s="128"/>
      <c r="I81" s="13"/>
      <c r="J81" s="7"/>
    </row>
    <row r="82" spans="1:10" s="2" customFormat="1" ht="36.75" customHeight="1">
      <c r="A82" s="145"/>
      <c r="B82" s="183" t="s">
        <v>82</v>
      </c>
      <c r="C82" s="184"/>
      <c r="D82" s="146" t="s">
        <v>53</v>
      </c>
      <c r="E82" s="93">
        <f>SUM(E83:E89)</f>
        <v>94719</v>
      </c>
      <c r="F82" s="93">
        <f>SUM(F83:F89)</f>
        <v>14747</v>
      </c>
      <c r="G82" s="51">
        <f aca="true" t="shared" si="7" ref="G82:G135">F82-E82</f>
        <v>-79972</v>
      </c>
      <c r="H82" s="120">
        <f aca="true" t="shared" si="8" ref="H82:H135">F82/E82*100</f>
        <v>15.569209978990486</v>
      </c>
      <c r="I82" s="15"/>
      <c r="J82" s="6"/>
    </row>
    <row r="83" spans="1:10" ht="90" customHeight="1">
      <c r="A83" s="142"/>
      <c r="B83" s="177" t="s">
        <v>73</v>
      </c>
      <c r="C83" s="178"/>
      <c r="D83" s="99" t="s">
        <v>74</v>
      </c>
      <c r="E83" s="55">
        <v>1332</v>
      </c>
      <c r="F83" s="55">
        <v>0</v>
      </c>
      <c r="G83" s="55">
        <f t="shared" si="4"/>
        <v>-1332</v>
      </c>
      <c r="H83" s="128">
        <f t="shared" si="8"/>
        <v>0</v>
      </c>
      <c r="I83" s="13"/>
      <c r="J83" s="7"/>
    </row>
    <row r="84" spans="1:10" ht="89.25" customHeight="1">
      <c r="A84" s="142"/>
      <c r="B84" s="177" t="s">
        <v>75</v>
      </c>
      <c r="C84" s="178"/>
      <c r="D84" s="99" t="s">
        <v>76</v>
      </c>
      <c r="E84" s="55">
        <v>82485</v>
      </c>
      <c r="F84" s="55">
        <v>11950</v>
      </c>
      <c r="G84" s="55">
        <f t="shared" si="4"/>
        <v>-70535</v>
      </c>
      <c r="H84" s="128">
        <f t="shared" si="8"/>
        <v>14.487482572588956</v>
      </c>
      <c r="I84" s="13"/>
      <c r="J84" s="7"/>
    </row>
    <row r="85" spans="1:10" ht="21.75" customHeight="1">
      <c r="A85" s="142"/>
      <c r="B85" s="177" t="s">
        <v>77</v>
      </c>
      <c r="C85" s="178"/>
      <c r="D85" s="99" t="s">
        <v>247</v>
      </c>
      <c r="E85" s="55">
        <v>1</v>
      </c>
      <c r="F85" s="55">
        <v>0</v>
      </c>
      <c r="G85" s="55">
        <f t="shared" si="4"/>
        <v>-1</v>
      </c>
      <c r="H85" s="128">
        <f t="shared" si="8"/>
        <v>0</v>
      </c>
      <c r="I85" s="13"/>
      <c r="J85" s="7"/>
    </row>
    <row r="86" spans="1:10" ht="70.5" customHeight="1">
      <c r="A86" s="142"/>
      <c r="B86" s="177" t="s">
        <v>146</v>
      </c>
      <c r="C86" s="178"/>
      <c r="D86" s="99" t="s">
        <v>147</v>
      </c>
      <c r="E86" s="55">
        <v>2394</v>
      </c>
      <c r="F86" s="55">
        <v>357</v>
      </c>
      <c r="G86" s="55">
        <f t="shared" si="4"/>
        <v>-2037</v>
      </c>
      <c r="H86" s="128">
        <f t="shared" si="8"/>
        <v>14.912280701754385</v>
      </c>
      <c r="I86" s="13"/>
      <c r="J86" s="7"/>
    </row>
    <row r="87" spans="1:10" ht="35.25" customHeight="1">
      <c r="A87" s="142"/>
      <c r="B87" s="177" t="s">
        <v>206</v>
      </c>
      <c r="C87" s="178"/>
      <c r="D87" s="99" t="s">
        <v>207</v>
      </c>
      <c r="E87" s="55">
        <v>2920</v>
      </c>
      <c r="F87" s="55">
        <v>491</v>
      </c>
      <c r="G87" s="55">
        <f t="shared" si="4"/>
        <v>-2429</v>
      </c>
      <c r="H87" s="128">
        <f t="shared" si="8"/>
        <v>16.815068493150683</v>
      </c>
      <c r="I87" s="13"/>
      <c r="J87" s="7"/>
    </row>
    <row r="88" spans="1:10" ht="21.75" customHeight="1">
      <c r="A88" s="142"/>
      <c r="B88" s="177" t="s">
        <v>78</v>
      </c>
      <c r="C88" s="178"/>
      <c r="D88" s="99" t="s">
        <v>79</v>
      </c>
      <c r="E88" s="55">
        <v>490</v>
      </c>
      <c r="F88" s="55">
        <v>0</v>
      </c>
      <c r="G88" s="55">
        <f t="shared" si="4"/>
        <v>-490</v>
      </c>
      <c r="H88" s="128">
        <f t="shared" si="8"/>
        <v>0</v>
      </c>
      <c r="I88" s="13"/>
      <c r="J88" s="7"/>
    </row>
    <row r="89" spans="1:10" ht="21" customHeight="1">
      <c r="A89" s="142"/>
      <c r="B89" s="177" t="s">
        <v>80</v>
      </c>
      <c r="C89" s="178"/>
      <c r="D89" s="99" t="s">
        <v>81</v>
      </c>
      <c r="E89" s="55">
        <v>5097</v>
      </c>
      <c r="F89" s="55">
        <v>1949</v>
      </c>
      <c r="G89" s="55">
        <f t="shared" si="4"/>
        <v>-3148</v>
      </c>
      <c r="H89" s="128">
        <f t="shared" si="8"/>
        <v>38.23817932116931</v>
      </c>
      <c r="I89" s="13"/>
      <c r="J89" s="7"/>
    </row>
    <row r="90" spans="1:10" s="28" customFormat="1" ht="21.75" customHeight="1" hidden="1">
      <c r="A90" s="142"/>
      <c r="B90" s="183" t="s">
        <v>83</v>
      </c>
      <c r="C90" s="184"/>
      <c r="D90" s="146" t="s">
        <v>0</v>
      </c>
      <c r="E90" s="51">
        <f>E91</f>
        <v>0</v>
      </c>
      <c r="F90" s="51">
        <f>F91</f>
        <v>0</v>
      </c>
      <c r="G90" s="51">
        <f t="shared" si="7"/>
        <v>0</v>
      </c>
      <c r="H90" s="120" t="e">
        <f t="shared" si="8"/>
        <v>#DIV/0!</v>
      </c>
      <c r="I90" s="26"/>
      <c r="J90" s="27"/>
    </row>
    <row r="91" spans="1:10" s="28" customFormat="1" ht="21.75" customHeight="1" hidden="1">
      <c r="A91" s="142"/>
      <c r="B91" s="177" t="s">
        <v>84</v>
      </c>
      <c r="C91" s="178"/>
      <c r="D91" s="99" t="s">
        <v>85</v>
      </c>
      <c r="E91" s="55">
        <v>0</v>
      </c>
      <c r="F91" s="55">
        <v>0</v>
      </c>
      <c r="G91" s="55">
        <f t="shared" si="7"/>
        <v>0</v>
      </c>
      <c r="H91" s="128" t="e">
        <f t="shared" si="8"/>
        <v>#DIV/0!</v>
      </c>
      <c r="I91" s="26"/>
      <c r="J91" s="27"/>
    </row>
    <row r="92" spans="1:10" ht="53.25" customHeight="1">
      <c r="A92" s="145"/>
      <c r="B92" s="183" t="s">
        <v>86</v>
      </c>
      <c r="C92" s="184"/>
      <c r="D92" s="146" t="s">
        <v>25</v>
      </c>
      <c r="E92" s="51">
        <f>SUM(E94:E97)</f>
        <v>11840</v>
      </c>
      <c r="F92" s="51">
        <f>SUM(F94:F97)</f>
        <v>2017</v>
      </c>
      <c r="G92" s="51">
        <f t="shared" si="7"/>
        <v>-9823</v>
      </c>
      <c r="H92" s="120">
        <f t="shared" si="8"/>
        <v>17.035472972972972</v>
      </c>
      <c r="I92" s="13"/>
      <c r="J92" s="7"/>
    </row>
    <row r="93" spans="1:10" ht="21.75" customHeight="1" hidden="1">
      <c r="A93" s="145"/>
      <c r="B93" s="147"/>
      <c r="C93" s="148" t="s">
        <v>87</v>
      </c>
      <c r="D93" s="99" t="s">
        <v>88</v>
      </c>
      <c r="E93" s="55">
        <v>0</v>
      </c>
      <c r="F93" s="55">
        <v>0</v>
      </c>
      <c r="G93" s="55">
        <f t="shared" si="7"/>
        <v>0</v>
      </c>
      <c r="H93" s="128">
        <v>0</v>
      </c>
      <c r="I93" s="13"/>
      <c r="J93" s="7"/>
    </row>
    <row r="94" spans="1:10" ht="21.75" customHeight="1">
      <c r="A94" s="145"/>
      <c r="B94" s="177" t="s">
        <v>89</v>
      </c>
      <c r="C94" s="178"/>
      <c r="D94" s="99" t="s">
        <v>90</v>
      </c>
      <c r="E94" s="55">
        <v>2536</v>
      </c>
      <c r="F94" s="55">
        <v>474</v>
      </c>
      <c r="G94" s="55">
        <f t="shared" si="7"/>
        <v>-2062</v>
      </c>
      <c r="H94" s="128">
        <f t="shared" si="8"/>
        <v>18.690851735015773</v>
      </c>
      <c r="I94" s="13"/>
      <c r="J94" s="7"/>
    </row>
    <row r="95" spans="1:10" ht="21.75" customHeight="1">
      <c r="A95" s="145"/>
      <c r="B95" s="177" t="s">
        <v>91</v>
      </c>
      <c r="C95" s="178"/>
      <c r="D95" s="99" t="s">
        <v>217</v>
      </c>
      <c r="E95" s="55">
        <v>560</v>
      </c>
      <c r="F95" s="55">
        <v>10</v>
      </c>
      <c r="G95" s="55">
        <f t="shared" si="7"/>
        <v>-550</v>
      </c>
      <c r="H95" s="128">
        <f t="shared" si="8"/>
        <v>1.7857142857142856</v>
      </c>
      <c r="I95" s="13"/>
      <c r="J95" s="7"/>
    </row>
    <row r="96" spans="1:10" ht="68.25" customHeight="1">
      <c r="A96" s="145"/>
      <c r="B96" s="177" t="s">
        <v>218</v>
      </c>
      <c r="C96" s="178"/>
      <c r="D96" s="105" t="s">
        <v>219</v>
      </c>
      <c r="E96" s="55">
        <v>6514</v>
      </c>
      <c r="F96" s="55">
        <v>1147</v>
      </c>
      <c r="G96" s="55">
        <f>F96-E96</f>
        <v>-5367</v>
      </c>
      <c r="H96" s="128">
        <f>F96/E96*100</f>
        <v>17.608228431071538</v>
      </c>
      <c r="I96" s="13"/>
      <c r="J96" s="7"/>
    </row>
    <row r="97" spans="1:10" ht="53.25" customHeight="1">
      <c r="A97" s="161"/>
      <c r="B97" s="177" t="s">
        <v>238</v>
      </c>
      <c r="C97" s="177"/>
      <c r="D97" s="99" t="s">
        <v>239</v>
      </c>
      <c r="E97" s="55">
        <v>2230</v>
      </c>
      <c r="F97" s="55">
        <v>386</v>
      </c>
      <c r="G97" s="55">
        <f>F97-E97</f>
        <v>-1844</v>
      </c>
      <c r="H97" s="128">
        <f>F97/E97*100</f>
        <v>17.309417040358742</v>
      </c>
      <c r="I97" s="13"/>
      <c r="J97" s="7"/>
    </row>
    <row r="98" spans="1:10" s="25" customFormat="1" ht="21.75" customHeight="1">
      <c r="A98" s="142"/>
      <c r="B98" s="183" t="s">
        <v>92</v>
      </c>
      <c r="C98" s="184"/>
      <c r="D98" s="146" t="s">
        <v>26</v>
      </c>
      <c r="E98" s="51">
        <f>E99+E100+E101+E102</f>
        <v>47343</v>
      </c>
      <c r="F98" s="51">
        <f>SUM(F99:F102)</f>
        <v>6165</v>
      </c>
      <c r="G98" s="51">
        <f t="shared" si="7"/>
        <v>-41178</v>
      </c>
      <c r="H98" s="120">
        <f t="shared" si="8"/>
        <v>13.021988467144032</v>
      </c>
      <c r="I98" s="29"/>
      <c r="J98" s="30"/>
    </row>
    <row r="99" spans="1:10" s="25" customFormat="1" ht="21.75" customHeight="1">
      <c r="A99" s="142"/>
      <c r="B99" s="177" t="s">
        <v>93</v>
      </c>
      <c r="C99" s="178"/>
      <c r="D99" s="99" t="s">
        <v>94</v>
      </c>
      <c r="E99" s="55">
        <v>1578</v>
      </c>
      <c r="F99" s="55">
        <v>0</v>
      </c>
      <c r="G99" s="55">
        <f t="shared" si="7"/>
        <v>-1578</v>
      </c>
      <c r="H99" s="128">
        <f t="shared" si="8"/>
        <v>0</v>
      </c>
      <c r="I99" s="29"/>
      <c r="J99" s="30"/>
    </row>
    <row r="100" spans="1:10" s="25" customFormat="1" ht="21.75" customHeight="1">
      <c r="A100" s="142"/>
      <c r="B100" s="177" t="s">
        <v>95</v>
      </c>
      <c r="C100" s="178"/>
      <c r="D100" s="99" t="s">
        <v>96</v>
      </c>
      <c r="E100" s="55">
        <v>13500</v>
      </c>
      <c r="F100" s="55">
        <v>2189</v>
      </c>
      <c r="G100" s="55">
        <f t="shared" si="7"/>
        <v>-11311</v>
      </c>
      <c r="H100" s="128">
        <f t="shared" si="8"/>
        <v>16.214814814814815</v>
      </c>
      <c r="I100" s="29"/>
      <c r="J100" s="30"/>
    </row>
    <row r="101" spans="1:10" s="25" customFormat="1" ht="21.75" customHeight="1">
      <c r="A101" s="142"/>
      <c r="B101" s="177" t="s">
        <v>97</v>
      </c>
      <c r="C101" s="178"/>
      <c r="D101" s="99" t="s">
        <v>98</v>
      </c>
      <c r="E101" s="55">
        <v>24277</v>
      </c>
      <c r="F101" s="55">
        <v>3782</v>
      </c>
      <c r="G101" s="55">
        <f t="shared" si="7"/>
        <v>-20495</v>
      </c>
      <c r="H101" s="128">
        <f t="shared" si="8"/>
        <v>15.578531119990114</v>
      </c>
      <c r="I101" s="29"/>
      <c r="J101" s="30"/>
    </row>
    <row r="102" spans="1:10" s="25" customFormat="1" ht="33.75" customHeight="1">
      <c r="A102" s="142"/>
      <c r="B102" s="177" t="s">
        <v>99</v>
      </c>
      <c r="C102" s="178"/>
      <c r="D102" s="99" t="s">
        <v>100</v>
      </c>
      <c r="E102" s="55">
        <v>7988</v>
      </c>
      <c r="F102" s="55">
        <v>194</v>
      </c>
      <c r="G102" s="55">
        <f t="shared" si="7"/>
        <v>-7794</v>
      </c>
      <c r="H102" s="128">
        <f t="shared" si="8"/>
        <v>2.42864296444667</v>
      </c>
      <c r="I102" s="29"/>
      <c r="J102" s="30"/>
    </row>
    <row r="103" spans="1:10" s="25" customFormat="1" ht="34.5" customHeight="1">
      <c r="A103" s="142"/>
      <c r="B103" s="183" t="s">
        <v>101</v>
      </c>
      <c r="C103" s="184"/>
      <c r="D103" s="146" t="s">
        <v>184</v>
      </c>
      <c r="E103" s="51">
        <f>SUM(E104:E106)</f>
        <v>24400</v>
      </c>
      <c r="F103" s="51">
        <f>SUM(F104:F106)</f>
        <v>565</v>
      </c>
      <c r="G103" s="51">
        <f t="shared" si="7"/>
        <v>-23835</v>
      </c>
      <c r="H103" s="120">
        <f t="shared" si="8"/>
        <v>2.3155737704918034</v>
      </c>
      <c r="I103" s="29"/>
      <c r="J103" s="30"/>
    </row>
    <row r="104" spans="1:10" s="25" customFormat="1" ht="21.75" customHeight="1">
      <c r="A104" s="142"/>
      <c r="B104" s="177" t="s">
        <v>102</v>
      </c>
      <c r="C104" s="178"/>
      <c r="D104" s="99" t="s">
        <v>103</v>
      </c>
      <c r="E104" s="55">
        <v>600</v>
      </c>
      <c r="F104" s="55">
        <v>56</v>
      </c>
      <c r="G104" s="55">
        <f t="shared" si="7"/>
        <v>-544</v>
      </c>
      <c r="H104" s="69">
        <f t="shared" si="8"/>
        <v>9.333333333333334</v>
      </c>
      <c r="I104" s="29"/>
      <c r="J104" s="30"/>
    </row>
    <row r="105" spans="1:10" s="25" customFormat="1" ht="21.75" customHeight="1">
      <c r="A105" s="142"/>
      <c r="B105" s="185" t="s">
        <v>104</v>
      </c>
      <c r="C105" s="186"/>
      <c r="D105" s="99" t="s">
        <v>105</v>
      </c>
      <c r="E105" s="55">
        <v>23800</v>
      </c>
      <c r="F105" s="55">
        <v>509</v>
      </c>
      <c r="G105" s="55">
        <f t="shared" si="7"/>
        <v>-23291</v>
      </c>
      <c r="H105" s="128">
        <f t="shared" si="8"/>
        <v>2.138655462184874</v>
      </c>
      <c r="I105" s="29"/>
      <c r="J105" s="30"/>
    </row>
    <row r="106" spans="1:10" s="25" customFormat="1" ht="21.75" customHeight="1" hidden="1">
      <c r="A106" s="142"/>
      <c r="B106" s="177" t="s">
        <v>180</v>
      </c>
      <c r="C106" s="178"/>
      <c r="D106" s="105" t="s">
        <v>181</v>
      </c>
      <c r="E106" s="55">
        <v>0</v>
      </c>
      <c r="F106" s="55">
        <v>0</v>
      </c>
      <c r="G106" s="55">
        <f t="shared" si="7"/>
        <v>0</v>
      </c>
      <c r="H106" s="128" t="e">
        <f t="shared" si="8"/>
        <v>#DIV/0!</v>
      </c>
      <c r="I106" s="29"/>
      <c r="J106" s="30"/>
    </row>
    <row r="107" spans="1:10" s="25" customFormat="1" ht="21.75" customHeight="1">
      <c r="A107" s="142"/>
      <c r="B107" s="183" t="s">
        <v>106</v>
      </c>
      <c r="C107" s="184"/>
      <c r="D107" s="146" t="s">
        <v>27</v>
      </c>
      <c r="E107" s="51">
        <f>SUM(E108:E109)</f>
        <v>400</v>
      </c>
      <c r="F107" s="51">
        <f>SUM(F108:F109)</f>
        <v>0</v>
      </c>
      <c r="G107" s="51">
        <f t="shared" si="7"/>
        <v>-400</v>
      </c>
      <c r="H107" s="120">
        <f t="shared" si="8"/>
        <v>0</v>
      </c>
      <c r="I107" s="29"/>
      <c r="J107" s="30"/>
    </row>
    <row r="108" spans="1:10" s="25" customFormat="1" ht="34.5" customHeight="1" hidden="1">
      <c r="A108" s="142"/>
      <c r="B108" s="177" t="s">
        <v>107</v>
      </c>
      <c r="C108" s="178"/>
      <c r="D108" s="99" t="s">
        <v>108</v>
      </c>
      <c r="E108" s="55">
        <v>0</v>
      </c>
      <c r="F108" s="55">
        <v>0</v>
      </c>
      <c r="G108" s="55">
        <f t="shared" si="7"/>
        <v>0</v>
      </c>
      <c r="H108" s="128" t="e">
        <f t="shared" si="8"/>
        <v>#DIV/0!</v>
      </c>
      <c r="I108" s="29"/>
      <c r="J108" s="30"/>
    </row>
    <row r="109" spans="1:10" s="25" customFormat="1" ht="34.5" customHeight="1">
      <c r="A109" s="142"/>
      <c r="B109" s="177" t="s">
        <v>262</v>
      </c>
      <c r="C109" s="178"/>
      <c r="D109" s="99" t="s">
        <v>263</v>
      </c>
      <c r="E109" s="55">
        <v>400</v>
      </c>
      <c r="F109" s="55">
        <v>0</v>
      </c>
      <c r="G109" s="55">
        <f>F109-E109</f>
        <v>-400</v>
      </c>
      <c r="H109" s="128">
        <f>F109/E109*100</f>
        <v>0</v>
      </c>
      <c r="I109" s="29"/>
      <c r="J109" s="30"/>
    </row>
    <row r="110" spans="1:10" s="25" customFormat="1" ht="18.75" customHeight="1">
      <c r="A110" s="142"/>
      <c r="B110" s="183" t="s">
        <v>109</v>
      </c>
      <c r="C110" s="184"/>
      <c r="D110" s="146" t="s">
        <v>21</v>
      </c>
      <c r="E110" s="51">
        <f>SUM(E111:E116)</f>
        <v>776293</v>
      </c>
      <c r="F110" s="51">
        <f>SUM(F111:F116)</f>
        <v>155002</v>
      </c>
      <c r="G110" s="51">
        <f t="shared" si="7"/>
        <v>-621291</v>
      </c>
      <c r="H110" s="120">
        <f t="shared" si="8"/>
        <v>19.966945470331435</v>
      </c>
      <c r="I110" s="29"/>
      <c r="J110" s="30"/>
    </row>
    <row r="111" spans="1:10" s="25" customFormat="1" ht="21.75" customHeight="1">
      <c r="A111" s="142"/>
      <c r="B111" s="177" t="s">
        <v>110</v>
      </c>
      <c r="C111" s="178"/>
      <c r="D111" s="99" t="s">
        <v>111</v>
      </c>
      <c r="E111" s="55">
        <v>232736</v>
      </c>
      <c r="F111" s="55">
        <v>45527</v>
      </c>
      <c r="G111" s="55">
        <f t="shared" si="7"/>
        <v>-187209</v>
      </c>
      <c r="H111" s="128">
        <f t="shared" si="8"/>
        <v>19.5616492506531</v>
      </c>
      <c r="I111" s="29"/>
      <c r="J111" s="30"/>
    </row>
    <row r="112" spans="1:10" s="25" customFormat="1" ht="21.75" customHeight="1">
      <c r="A112" s="142"/>
      <c r="B112" s="177" t="s">
        <v>112</v>
      </c>
      <c r="C112" s="178"/>
      <c r="D112" s="99" t="s">
        <v>113</v>
      </c>
      <c r="E112" s="55">
        <v>409633</v>
      </c>
      <c r="F112" s="55">
        <v>85964</v>
      </c>
      <c r="G112" s="55">
        <f t="shared" si="7"/>
        <v>-323669</v>
      </c>
      <c r="H112" s="128">
        <f t="shared" si="8"/>
        <v>20.985613952000936</v>
      </c>
      <c r="I112" s="29"/>
      <c r="J112" s="30"/>
    </row>
    <row r="113" spans="1:10" s="25" customFormat="1" ht="21.75" customHeight="1">
      <c r="A113" s="142"/>
      <c r="B113" s="177" t="s">
        <v>174</v>
      </c>
      <c r="C113" s="178"/>
      <c r="D113" s="99" t="s">
        <v>182</v>
      </c>
      <c r="E113" s="55">
        <v>93494</v>
      </c>
      <c r="F113" s="55">
        <v>17995</v>
      </c>
      <c r="G113" s="55">
        <f t="shared" si="7"/>
        <v>-75499</v>
      </c>
      <c r="H113" s="128">
        <f t="shared" si="8"/>
        <v>19.247224420818448</v>
      </c>
      <c r="I113" s="29"/>
      <c r="J113" s="30"/>
    </row>
    <row r="114" spans="1:10" s="25" customFormat="1" ht="21.75" customHeight="1" hidden="1">
      <c r="A114" s="142"/>
      <c r="B114" s="177" t="s">
        <v>114</v>
      </c>
      <c r="C114" s="178"/>
      <c r="D114" s="99" t="s">
        <v>115</v>
      </c>
      <c r="E114" s="55">
        <v>0</v>
      </c>
      <c r="F114" s="55">
        <v>0</v>
      </c>
      <c r="G114" s="55">
        <f t="shared" si="7"/>
        <v>0</v>
      </c>
      <c r="H114" s="128" t="e">
        <f t="shared" si="8"/>
        <v>#DIV/0!</v>
      </c>
      <c r="I114" s="29"/>
      <c r="J114" s="30"/>
    </row>
    <row r="115" spans="1:10" s="25" customFormat="1" ht="21.75" customHeight="1">
      <c r="A115" s="142"/>
      <c r="B115" s="177" t="s">
        <v>116</v>
      </c>
      <c r="C115" s="178"/>
      <c r="D115" s="99" t="s">
        <v>183</v>
      </c>
      <c r="E115" s="55">
        <v>6112</v>
      </c>
      <c r="F115" s="55">
        <v>31</v>
      </c>
      <c r="G115" s="55">
        <f t="shared" si="7"/>
        <v>-6081</v>
      </c>
      <c r="H115" s="128">
        <f t="shared" si="8"/>
        <v>0.5071989528795812</v>
      </c>
      <c r="I115" s="29"/>
      <c r="J115" s="30"/>
    </row>
    <row r="116" spans="1:10" s="25" customFormat="1" ht="21.75" customHeight="1">
      <c r="A116" s="142"/>
      <c r="B116" s="177" t="s">
        <v>117</v>
      </c>
      <c r="C116" s="178"/>
      <c r="D116" s="99" t="s">
        <v>118</v>
      </c>
      <c r="E116" s="55">
        <v>34318</v>
      </c>
      <c r="F116" s="55">
        <v>5485</v>
      </c>
      <c r="G116" s="55">
        <f t="shared" si="7"/>
        <v>-28833</v>
      </c>
      <c r="H116" s="128">
        <f t="shared" si="8"/>
        <v>15.982866134390116</v>
      </c>
      <c r="I116" s="29"/>
      <c r="J116" s="30"/>
    </row>
    <row r="117" spans="1:10" s="25" customFormat="1" ht="21.75" customHeight="1">
      <c r="A117" s="142"/>
      <c r="B117" s="183" t="s">
        <v>119</v>
      </c>
      <c r="C117" s="184"/>
      <c r="D117" s="146" t="s">
        <v>142</v>
      </c>
      <c r="E117" s="51">
        <f>SUM(E118:E119)</f>
        <v>129870</v>
      </c>
      <c r="F117" s="51">
        <f>SUM(F118:F119)</f>
        <v>18195</v>
      </c>
      <c r="G117" s="51">
        <f t="shared" si="7"/>
        <v>-111675</v>
      </c>
      <c r="H117" s="120">
        <f t="shared" si="8"/>
        <v>14.010164010164011</v>
      </c>
      <c r="I117" s="29"/>
      <c r="J117" s="30"/>
    </row>
    <row r="118" spans="1:10" s="25" customFormat="1" ht="21.75" customHeight="1">
      <c r="A118" s="142"/>
      <c r="B118" s="177" t="s">
        <v>120</v>
      </c>
      <c r="C118" s="178"/>
      <c r="D118" s="99" t="s">
        <v>121</v>
      </c>
      <c r="E118" s="55">
        <v>115660</v>
      </c>
      <c r="F118" s="55">
        <v>16378</v>
      </c>
      <c r="G118" s="55">
        <f t="shared" si="7"/>
        <v>-99282</v>
      </c>
      <c r="H118" s="128">
        <f t="shared" si="8"/>
        <v>14.160470344112053</v>
      </c>
      <c r="I118" s="29"/>
      <c r="J118" s="30"/>
    </row>
    <row r="119" spans="1:10" s="25" customFormat="1" ht="36" customHeight="1">
      <c r="A119" s="142"/>
      <c r="B119" s="177" t="s">
        <v>122</v>
      </c>
      <c r="C119" s="178"/>
      <c r="D119" s="99" t="s">
        <v>123</v>
      </c>
      <c r="E119" s="55">
        <v>14210</v>
      </c>
      <c r="F119" s="55">
        <v>1817</v>
      </c>
      <c r="G119" s="55">
        <f t="shared" si="7"/>
        <v>-12393</v>
      </c>
      <c r="H119" s="128">
        <f t="shared" si="8"/>
        <v>12.78676988036594</v>
      </c>
      <c r="I119" s="29"/>
      <c r="J119" s="30"/>
    </row>
    <row r="120" spans="1:10" s="25" customFormat="1" ht="21.75" customHeight="1">
      <c r="A120" s="142"/>
      <c r="B120" s="183" t="s">
        <v>124</v>
      </c>
      <c r="C120" s="184"/>
      <c r="D120" s="146" t="s">
        <v>22</v>
      </c>
      <c r="E120" s="51">
        <f>SUM(E121:E124)</f>
        <v>249594</v>
      </c>
      <c r="F120" s="51">
        <f>SUM(F121:F124)</f>
        <v>65512</v>
      </c>
      <c r="G120" s="51">
        <f t="shared" si="7"/>
        <v>-184082</v>
      </c>
      <c r="H120" s="120">
        <f t="shared" si="8"/>
        <v>26.247425819530918</v>
      </c>
      <c r="I120" s="29"/>
      <c r="J120" s="30"/>
    </row>
    <row r="121" spans="1:10" s="25" customFormat="1" ht="21.75" customHeight="1">
      <c r="A121" s="142"/>
      <c r="B121" s="177" t="s">
        <v>125</v>
      </c>
      <c r="C121" s="178"/>
      <c r="D121" s="99" t="s">
        <v>126</v>
      </c>
      <c r="E121" s="55">
        <v>26181</v>
      </c>
      <c r="F121" s="55">
        <v>8680</v>
      </c>
      <c r="G121" s="55">
        <f t="shared" si="7"/>
        <v>-17501</v>
      </c>
      <c r="H121" s="128">
        <f t="shared" si="8"/>
        <v>33.1538138344601</v>
      </c>
      <c r="I121" s="29"/>
      <c r="J121" s="30"/>
    </row>
    <row r="122" spans="1:10" s="25" customFormat="1" ht="21.75" customHeight="1">
      <c r="A122" s="142"/>
      <c r="B122" s="177" t="s">
        <v>127</v>
      </c>
      <c r="C122" s="178"/>
      <c r="D122" s="99" t="s">
        <v>128</v>
      </c>
      <c r="E122" s="55">
        <v>112635</v>
      </c>
      <c r="F122" s="55">
        <v>34443</v>
      </c>
      <c r="G122" s="55">
        <f t="shared" si="7"/>
        <v>-78192</v>
      </c>
      <c r="H122" s="128">
        <f t="shared" si="8"/>
        <v>30.57930483419896</v>
      </c>
      <c r="I122" s="29"/>
      <c r="J122" s="30"/>
    </row>
    <row r="123" spans="1:10" s="25" customFormat="1" ht="21.75" customHeight="1">
      <c r="A123" s="142"/>
      <c r="B123" s="177" t="s">
        <v>129</v>
      </c>
      <c r="C123" s="178"/>
      <c r="D123" s="99" t="s">
        <v>130</v>
      </c>
      <c r="E123" s="55">
        <v>77545</v>
      </c>
      <c r="F123" s="55">
        <v>17716</v>
      </c>
      <c r="G123" s="55">
        <f t="shared" si="7"/>
        <v>-59829</v>
      </c>
      <c r="H123" s="128">
        <f t="shared" si="8"/>
        <v>22.846089367464053</v>
      </c>
      <c r="I123" s="29"/>
      <c r="J123" s="30"/>
    </row>
    <row r="124" spans="1:10" s="25" customFormat="1" ht="36" customHeight="1">
      <c r="A124" s="142"/>
      <c r="B124" s="177" t="s">
        <v>187</v>
      </c>
      <c r="C124" s="178"/>
      <c r="D124" s="105" t="s">
        <v>188</v>
      </c>
      <c r="E124" s="55">
        <v>33233</v>
      </c>
      <c r="F124" s="55">
        <v>4673</v>
      </c>
      <c r="G124" s="55">
        <f t="shared" si="7"/>
        <v>-28560</v>
      </c>
      <c r="H124" s="128">
        <f t="shared" si="8"/>
        <v>14.06132458700689</v>
      </c>
      <c r="I124" s="29"/>
      <c r="J124" s="30"/>
    </row>
    <row r="125" spans="1:10" s="33" customFormat="1" ht="21.75" customHeight="1">
      <c r="A125" s="145"/>
      <c r="B125" s="183" t="s">
        <v>131</v>
      </c>
      <c r="C125" s="184"/>
      <c r="D125" s="146" t="s">
        <v>1</v>
      </c>
      <c r="E125" s="51">
        <f>SUM(E126:E128)</f>
        <v>60059</v>
      </c>
      <c r="F125" s="51">
        <f>SUM(F126:F128)</f>
        <v>9696</v>
      </c>
      <c r="G125" s="51">
        <f t="shared" si="7"/>
        <v>-50363</v>
      </c>
      <c r="H125" s="120">
        <f t="shared" si="8"/>
        <v>16.144124943805256</v>
      </c>
      <c r="I125" s="31"/>
      <c r="J125" s="32"/>
    </row>
    <row r="126" spans="1:10" s="33" customFormat="1" ht="21.75" customHeight="1" hidden="1">
      <c r="A126" s="145"/>
      <c r="B126" s="177" t="s">
        <v>162</v>
      </c>
      <c r="C126" s="178"/>
      <c r="D126" s="99" t="s">
        <v>163</v>
      </c>
      <c r="E126" s="55">
        <v>0</v>
      </c>
      <c r="F126" s="55">
        <v>0</v>
      </c>
      <c r="G126" s="55">
        <f>F126-E126</f>
        <v>0</v>
      </c>
      <c r="H126" s="128" t="e">
        <f>F126/E126*100</f>
        <v>#DIV/0!</v>
      </c>
      <c r="I126" s="31"/>
      <c r="J126" s="32"/>
    </row>
    <row r="127" spans="1:10" s="33" customFormat="1" ht="21.75" customHeight="1">
      <c r="A127" s="145"/>
      <c r="B127" s="177" t="s">
        <v>240</v>
      </c>
      <c r="C127" s="178"/>
      <c r="D127" s="99" t="s">
        <v>241</v>
      </c>
      <c r="E127" s="55">
        <v>57972</v>
      </c>
      <c r="F127" s="55">
        <v>9548</v>
      </c>
      <c r="G127" s="55">
        <f>F127-E127</f>
        <v>-48424</v>
      </c>
      <c r="H127" s="128">
        <f>F127/E127*100</f>
        <v>16.470020009659837</v>
      </c>
      <c r="I127" s="31"/>
      <c r="J127" s="32"/>
    </row>
    <row r="128" spans="1:10" s="25" customFormat="1" ht="37.5" customHeight="1">
      <c r="A128" s="142"/>
      <c r="B128" s="177" t="s">
        <v>132</v>
      </c>
      <c r="C128" s="178"/>
      <c r="D128" s="99" t="s">
        <v>133</v>
      </c>
      <c r="E128" s="55">
        <v>2087</v>
      </c>
      <c r="F128" s="55">
        <v>148</v>
      </c>
      <c r="G128" s="55">
        <f t="shared" si="7"/>
        <v>-1939</v>
      </c>
      <c r="H128" s="128">
        <f t="shared" si="8"/>
        <v>7.0915189266890275</v>
      </c>
      <c r="I128" s="29"/>
      <c r="J128" s="30"/>
    </row>
    <row r="129" spans="1:10" s="25" customFormat="1" ht="36" customHeight="1">
      <c r="A129" s="142"/>
      <c r="B129" s="183" t="s">
        <v>134</v>
      </c>
      <c r="C129" s="184"/>
      <c r="D129" s="146" t="s">
        <v>2</v>
      </c>
      <c r="E129" s="51">
        <f>E130</f>
        <v>5414</v>
      </c>
      <c r="F129" s="51">
        <f>F130</f>
        <v>1341</v>
      </c>
      <c r="G129" s="51">
        <f t="shared" si="7"/>
        <v>-4073</v>
      </c>
      <c r="H129" s="120">
        <f t="shared" si="8"/>
        <v>24.76911710380495</v>
      </c>
      <c r="I129" s="29"/>
      <c r="J129" s="30"/>
    </row>
    <row r="130" spans="1:10" s="25" customFormat="1" ht="18.75" customHeight="1">
      <c r="A130" s="142"/>
      <c r="B130" s="177" t="s">
        <v>135</v>
      </c>
      <c r="C130" s="178"/>
      <c r="D130" s="99" t="s">
        <v>164</v>
      </c>
      <c r="E130" s="55">
        <v>5414</v>
      </c>
      <c r="F130" s="55">
        <v>1341</v>
      </c>
      <c r="G130" s="55">
        <f t="shared" si="7"/>
        <v>-4073</v>
      </c>
      <c r="H130" s="128">
        <f t="shared" si="8"/>
        <v>24.76911710380495</v>
      </c>
      <c r="I130" s="29"/>
      <c r="J130" s="30"/>
    </row>
    <row r="131" spans="1:10" s="25" customFormat="1" ht="52.5" customHeight="1" hidden="1">
      <c r="A131" s="142"/>
      <c r="B131" s="187" t="s">
        <v>153</v>
      </c>
      <c r="C131" s="188"/>
      <c r="D131" s="149" t="s">
        <v>154</v>
      </c>
      <c r="E131" s="150">
        <f>E132</f>
        <v>0</v>
      </c>
      <c r="F131" s="150">
        <f>F132</f>
        <v>0</v>
      </c>
      <c r="G131" s="51">
        <f>F131-E131</f>
        <v>0</v>
      </c>
      <c r="H131" s="46" t="e">
        <f>F131/E131*100</f>
        <v>#DIV/0!</v>
      </c>
      <c r="I131" s="29"/>
      <c r="J131" s="30"/>
    </row>
    <row r="132" spans="1:10" s="25" customFormat="1" ht="21.75" customHeight="1" hidden="1">
      <c r="A132" s="142"/>
      <c r="B132" s="177" t="s">
        <v>155</v>
      </c>
      <c r="C132" s="178"/>
      <c r="D132" s="105" t="s">
        <v>156</v>
      </c>
      <c r="E132" s="55">
        <v>0</v>
      </c>
      <c r="F132" s="55">
        <v>0</v>
      </c>
      <c r="G132" s="55">
        <f>F132-E132</f>
        <v>0</v>
      </c>
      <c r="H132" s="128" t="e">
        <f>F132/E132*100</f>
        <v>#DIV/0!</v>
      </c>
      <c r="I132" s="29"/>
      <c r="J132" s="30"/>
    </row>
    <row r="133" spans="1:10" s="25" customFormat="1" ht="69.75" customHeight="1">
      <c r="A133" s="142"/>
      <c r="B133" s="183" t="s">
        <v>136</v>
      </c>
      <c r="C133" s="184"/>
      <c r="D133" s="146" t="s">
        <v>220</v>
      </c>
      <c r="E133" s="51">
        <f>SUM(E134:E135)</f>
        <v>60868</v>
      </c>
      <c r="F133" s="51">
        <f>SUM(F134:F135)</f>
        <v>16981</v>
      </c>
      <c r="G133" s="51">
        <f t="shared" si="7"/>
        <v>-43887</v>
      </c>
      <c r="H133" s="120">
        <f t="shared" si="8"/>
        <v>27.89807452191628</v>
      </c>
      <c r="I133" s="29"/>
      <c r="J133" s="30"/>
    </row>
    <row r="134" spans="1:10" s="25" customFormat="1" ht="56.25" customHeight="1">
      <c r="A134" s="142"/>
      <c r="B134" s="177" t="s">
        <v>137</v>
      </c>
      <c r="C134" s="178"/>
      <c r="D134" s="99" t="s">
        <v>138</v>
      </c>
      <c r="E134" s="55">
        <v>49368</v>
      </c>
      <c r="F134" s="55">
        <v>16456</v>
      </c>
      <c r="G134" s="55">
        <f t="shared" si="7"/>
        <v>-32912</v>
      </c>
      <c r="H134" s="128">
        <f t="shared" si="8"/>
        <v>33.33333333333333</v>
      </c>
      <c r="I134" s="29"/>
      <c r="J134" s="30"/>
    </row>
    <row r="135" spans="1:10" s="25" customFormat="1" ht="41.25" customHeight="1">
      <c r="A135" s="142"/>
      <c r="B135" s="177" t="s">
        <v>139</v>
      </c>
      <c r="C135" s="178"/>
      <c r="D135" s="99" t="s">
        <v>185</v>
      </c>
      <c r="E135" s="55">
        <v>11500</v>
      </c>
      <c r="F135" s="55">
        <v>525</v>
      </c>
      <c r="G135" s="55">
        <f t="shared" si="7"/>
        <v>-10975</v>
      </c>
      <c r="H135" s="128">
        <f t="shared" si="8"/>
        <v>4.565217391304348</v>
      </c>
      <c r="I135" s="29"/>
      <c r="J135" s="30"/>
    </row>
    <row r="136" spans="1:10" ht="13.5" customHeight="1">
      <c r="A136" s="142"/>
      <c r="B136" s="124"/>
      <c r="C136" s="113"/>
      <c r="D136" s="151"/>
      <c r="E136" s="152"/>
      <c r="F136" s="152"/>
      <c r="G136" s="51"/>
      <c r="H136" s="120"/>
      <c r="I136" s="13"/>
      <c r="J136" s="19"/>
    </row>
    <row r="137" spans="1:10" ht="53.25" customHeight="1">
      <c r="A137" s="142"/>
      <c r="B137" s="124"/>
      <c r="C137" s="113"/>
      <c r="D137" s="153" t="s">
        <v>157</v>
      </c>
      <c r="E137" s="93">
        <f>E6-E80</f>
        <v>-27036</v>
      </c>
      <c r="F137" s="93">
        <f>F6-F80</f>
        <v>40818</v>
      </c>
      <c r="G137" s="174" t="s">
        <v>264</v>
      </c>
      <c r="H137" s="175" t="s">
        <v>264</v>
      </c>
      <c r="I137" s="13"/>
      <c r="J137" s="7"/>
    </row>
    <row r="138" spans="5:8" ht="8.25" customHeight="1">
      <c r="E138" s="154"/>
      <c r="F138" s="154"/>
      <c r="G138" s="154"/>
      <c r="H138" s="155"/>
    </row>
    <row r="139" spans="1:8" ht="18.75" customHeight="1">
      <c r="A139" s="176" t="s">
        <v>265</v>
      </c>
      <c r="B139" s="176"/>
      <c r="C139" s="176"/>
      <c r="D139" s="176"/>
      <c r="E139" s="176"/>
      <c r="F139" s="176"/>
      <c r="G139" s="176"/>
      <c r="H139" s="176"/>
    </row>
    <row r="140" spans="1:8" ht="16.5">
      <c r="A140" s="34" t="s">
        <v>34</v>
      </c>
      <c r="E140" s="154"/>
      <c r="F140" s="154"/>
      <c r="G140" s="154"/>
      <c r="H140" s="155"/>
    </row>
    <row r="143" ht="16.5">
      <c r="F143" s="156"/>
    </row>
    <row r="145" ht="16.5">
      <c r="E145" s="157"/>
    </row>
  </sheetData>
  <sheetProtection/>
  <mergeCells count="57">
    <mergeCell ref="B127:C127"/>
    <mergeCell ref="B134:C134"/>
    <mergeCell ref="B120:C120"/>
    <mergeCell ref="B133:C133"/>
    <mergeCell ref="B112:C112"/>
    <mergeCell ref="B128:C128"/>
    <mergeCell ref="B114:C114"/>
    <mergeCell ref="B135:C135"/>
    <mergeCell ref="B121:C121"/>
    <mergeCell ref="B122:C122"/>
    <mergeCell ref="B123:C123"/>
    <mergeCell ref="B125:C125"/>
    <mergeCell ref="B129:C129"/>
    <mergeCell ref="B131:C131"/>
    <mergeCell ref="B132:C132"/>
    <mergeCell ref="B126:C126"/>
    <mergeCell ref="B130:C130"/>
    <mergeCell ref="B115:C115"/>
    <mergeCell ref="B116:C116"/>
    <mergeCell ref="B117:C117"/>
    <mergeCell ref="B118:C118"/>
    <mergeCell ref="B119:C119"/>
    <mergeCell ref="B107:C107"/>
    <mergeCell ref="B108:C108"/>
    <mergeCell ref="B110:C110"/>
    <mergeCell ref="B111:C111"/>
    <mergeCell ref="B109:C109"/>
    <mergeCell ref="B102:C102"/>
    <mergeCell ref="B103:C103"/>
    <mergeCell ref="B105:C105"/>
    <mergeCell ref="B104:C104"/>
    <mergeCell ref="B95:C95"/>
    <mergeCell ref="B98:C98"/>
    <mergeCell ref="B99:C99"/>
    <mergeCell ref="B100:C100"/>
    <mergeCell ref="B91:C91"/>
    <mergeCell ref="B92:C92"/>
    <mergeCell ref="B94:C94"/>
    <mergeCell ref="B96:C96"/>
    <mergeCell ref="B97:C97"/>
    <mergeCell ref="B101:C101"/>
    <mergeCell ref="B89:C89"/>
    <mergeCell ref="B82:C82"/>
    <mergeCell ref="B83:C83"/>
    <mergeCell ref="B84:C84"/>
    <mergeCell ref="B85:C85"/>
    <mergeCell ref="B90:C90"/>
    <mergeCell ref="A139:H139"/>
    <mergeCell ref="B124:C124"/>
    <mergeCell ref="B106:C106"/>
    <mergeCell ref="B113:C113"/>
    <mergeCell ref="A1:H1"/>
    <mergeCell ref="A2:H2"/>
    <mergeCell ref="A5:C5"/>
    <mergeCell ref="B87:C87"/>
    <mergeCell ref="B88:C88"/>
    <mergeCell ref="B86:C86"/>
  </mergeCells>
  <printOptions/>
  <pageMargins left="1.1811023622047245" right="0.3937007874015748" top="0.7874015748031497" bottom="0.7874015748031497" header="0.5118110236220472" footer="0.1968503937007874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2024-04-17T07:44:41Z</cp:lastPrinted>
  <dcterms:created xsi:type="dcterms:W3CDTF">2004-09-09T05:15:08Z</dcterms:created>
  <dcterms:modified xsi:type="dcterms:W3CDTF">2024-04-17T07:44:44Z</dcterms:modified>
  <cp:category/>
  <cp:version/>
  <cp:contentType/>
  <cp:contentStatus/>
</cp:coreProperties>
</file>